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TA-RLA02\Agence\02-Affaires\06_ALPES-MARITIMES\06_Nice\06_Observatoire du Mont Gros\2 - Opérations\02-Pavillon d'entrée et portail\3 - PRO-DCE\4 - estimation\"/>
    </mc:Choice>
  </mc:AlternateContent>
  <xr:revisionPtr revIDLastSave="0" documentId="13_ncr:1_{BB07CCC3-4D6A-44AE-A739-1CBB3A563689}" xr6:coauthVersionLast="44" xr6:coauthVersionMax="44" xr10:uidLastSave="{00000000-0000-0000-0000-000000000000}"/>
  <bookViews>
    <workbookView xWindow="28680" yWindow="-120" windowWidth="29040" windowHeight="17640" xr2:uid="{403C9E76-492E-4FC2-B5B4-BD018C519446}"/>
  </bookViews>
  <sheets>
    <sheet name="BPU-Lot 1" sheetId="1" r:id="rId1"/>
  </sheets>
  <definedNames>
    <definedName name="_Toc10021709" localSheetId="0">'BPU-Lot 1'!$C$125</definedName>
    <definedName name="_Toc10021710" localSheetId="0">'BPU-Lot 1'!#REF!</definedName>
    <definedName name="_xlnm.Print_Titles" localSheetId="0">'BPU-Lot 1'!$14:$14</definedName>
    <definedName name="Print_Area" localSheetId="0">'BPU-Lot 1'!$A$4:$G$140</definedName>
    <definedName name="Print_Titles" localSheetId="0">'BPU-Lot 1'!$4:$5</definedName>
    <definedName name="_xlnm.Print_Area" localSheetId="0">'BPU-Lot 1'!$A$3:$H$140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1" i="1" l="1"/>
  <c r="E94" i="1" s="1"/>
  <c r="I101" i="1" l="1"/>
  <c r="I102" i="1"/>
  <c r="I105" i="1"/>
  <c r="B101" i="1"/>
  <c r="B105" i="1"/>
  <c r="E131" i="1" l="1"/>
  <c r="I129" i="1"/>
  <c r="I128" i="1"/>
  <c r="I127" i="1"/>
  <c r="B127" i="1"/>
  <c r="B117" i="1" l="1"/>
  <c r="B116" i="1"/>
  <c r="B115" i="1"/>
  <c r="B114" i="1"/>
  <c r="E122" i="1"/>
  <c r="I104" i="1"/>
  <c r="E96" i="1"/>
  <c r="I91" i="1"/>
  <c r="I92" i="1"/>
  <c r="I83" i="1"/>
  <c r="I79" i="1"/>
  <c r="B21" i="1" l="1"/>
  <c r="B24" i="1"/>
  <c r="B28" i="1"/>
  <c r="I28" i="1"/>
  <c r="I30" i="1"/>
  <c r="I31" i="1"/>
  <c r="I32" i="1"/>
  <c r="I33" i="1"/>
  <c r="I34" i="1"/>
  <c r="I35" i="1"/>
  <c r="I36" i="1"/>
  <c r="I37" i="1"/>
  <c r="I38" i="1"/>
  <c r="I39" i="1"/>
  <c r="I23" i="1"/>
  <c r="I22" i="1"/>
  <c r="I17" i="1"/>
  <c r="I18" i="1"/>
  <c r="I19" i="1"/>
  <c r="I20" i="1"/>
  <c r="I24" i="1"/>
  <c r="I25" i="1"/>
  <c r="I26" i="1"/>
  <c r="I27" i="1"/>
  <c r="I29" i="1"/>
  <c r="I16" i="1"/>
  <c r="B34" i="1"/>
  <c r="B17" i="1"/>
  <c r="B32" i="1"/>
  <c r="I130" i="1"/>
  <c r="I131" i="1"/>
  <c r="I132" i="1"/>
  <c r="I133" i="1"/>
  <c r="I134" i="1"/>
  <c r="I135" i="1"/>
  <c r="I136" i="1"/>
  <c r="E136" i="1"/>
  <c r="B130" i="1"/>
  <c r="I103" i="1"/>
  <c r="I106" i="1"/>
  <c r="I107" i="1"/>
  <c r="I108" i="1"/>
  <c r="I118" i="1"/>
  <c r="I119" i="1"/>
  <c r="I120" i="1"/>
  <c r="I121" i="1"/>
  <c r="I122" i="1"/>
  <c r="I125" i="1"/>
  <c r="I126" i="1"/>
  <c r="B107" i="1"/>
  <c r="E106" i="1"/>
  <c r="B80" i="1"/>
  <c r="B84" i="1"/>
  <c r="I98" i="1"/>
  <c r="I97" i="1"/>
  <c r="B97" i="1"/>
  <c r="I96" i="1"/>
  <c r="I95" i="1"/>
  <c r="E87" i="1"/>
  <c r="B25" i="1" l="1"/>
  <c r="B27" i="1"/>
  <c r="B23" i="1"/>
  <c r="B26" i="1"/>
  <c r="B22" i="1"/>
  <c r="B35" i="1"/>
  <c r="B18" i="1"/>
  <c r="B31" i="1"/>
  <c r="B37" i="1"/>
  <c r="B30" i="1"/>
  <c r="B20" i="1"/>
  <c r="B36" i="1"/>
  <c r="B33" i="1"/>
  <c r="B29" i="1"/>
  <c r="B19" i="1"/>
  <c r="I86" i="1" l="1"/>
  <c r="I87" i="1"/>
  <c r="I88" i="1"/>
  <c r="I89" i="1"/>
  <c r="I90" i="1"/>
  <c r="I94" i="1"/>
  <c r="I100" i="1"/>
  <c r="I81" i="1"/>
  <c r="B88" i="1"/>
  <c r="I80" i="1"/>
  <c r="I82" i="1"/>
  <c r="I84" i="1"/>
  <c r="B90" i="1"/>
  <c r="B121" i="1"/>
  <c r="I85" i="1"/>
  <c r="I68" i="1"/>
  <c r="I69" i="1"/>
  <c r="I70" i="1"/>
  <c r="I71" i="1"/>
  <c r="I72" i="1"/>
  <c r="I73" i="1"/>
  <c r="I74" i="1"/>
  <c r="I75" i="1"/>
  <c r="I76" i="1"/>
  <c r="I77" i="1"/>
  <c r="I78" i="1"/>
  <c r="B68" i="1"/>
  <c r="B71" i="1"/>
  <c r="I67" i="1"/>
  <c r="I60" i="1"/>
  <c r="I45" i="1"/>
  <c r="I46" i="1"/>
  <c r="I47" i="1"/>
  <c r="I48" i="1"/>
  <c r="I49" i="1"/>
  <c r="I50" i="1"/>
  <c r="I51" i="1"/>
  <c r="I52" i="1"/>
  <c r="I53" i="1"/>
  <c r="I54" i="1"/>
  <c r="I55" i="1"/>
  <c r="I44" i="1"/>
  <c r="B47" i="1"/>
  <c r="B51" i="1"/>
  <c r="B104" i="1" l="1"/>
  <c r="B102" i="1"/>
  <c r="B128" i="1"/>
  <c r="B129" i="1"/>
  <c r="B119" i="1"/>
  <c r="B120" i="1"/>
  <c r="B118" i="1"/>
  <c r="B91" i="1"/>
  <c r="B92" i="1"/>
  <c r="B94" i="1"/>
  <c r="B83" i="1"/>
  <c r="B79" i="1"/>
  <c r="B82" i="1"/>
  <c r="B126" i="1"/>
  <c r="B134" i="1"/>
  <c r="B81" i="1"/>
  <c r="B85" i="1"/>
  <c r="B100" i="1"/>
  <c r="B72" i="1"/>
  <c r="B78" i="1"/>
  <c r="B69" i="1"/>
  <c r="B73" i="1"/>
  <c r="B70" i="1"/>
  <c r="B76" i="1"/>
  <c r="B75" i="1"/>
  <c r="B74" i="1"/>
  <c r="B77" i="1"/>
  <c r="B60" i="1"/>
  <c r="B67" i="1" l="1"/>
  <c r="B50" i="1" l="1"/>
  <c r="B54" i="1"/>
  <c r="B55" i="1"/>
  <c r="B45" i="1"/>
  <c r="B49" i="1"/>
  <c r="B44" i="1"/>
  <c r="B48" i="1"/>
  <c r="B52" i="1"/>
  <c r="B46" i="1"/>
  <c r="B53" i="1"/>
  <c r="E53" i="1" l="1"/>
  <c r="E54" i="1"/>
  <c r="E55" i="1"/>
  <c r="E49" i="1"/>
  <c r="E45" i="1"/>
  <c r="E36" i="1"/>
  <c r="E63" i="1"/>
  <c r="E19" i="1"/>
  <c r="E26" i="1"/>
  <c r="E27" i="1"/>
  <c r="E30" i="1"/>
  <c r="E31" i="1"/>
  <c r="E73" i="1"/>
  <c r="E39" i="1"/>
  <c r="E57" i="1"/>
  <c r="A140" i="1"/>
  <c r="A138" i="1"/>
  <c r="B58" i="1"/>
  <c r="E104" i="1" l="1"/>
  <c r="E102" i="1" l="1"/>
</calcChain>
</file>

<file path=xl/sharedStrings.xml><?xml version="1.0" encoding="utf-8"?>
<sst xmlns="http://schemas.openxmlformats.org/spreadsheetml/2006/main" count="205" uniqueCount="150">
  <si>
    <t>Durée des travaux</t>
  </si>
  <si>
    <t>mois</t>
  </si>
  <si>
    <t>N° CCTP</t>
  </si>
  <si>
    <t>Désignation des ouvrages</t>
  </si>
  <si>
    <t>U</t>
  </si>
  <si>
    <t>Prix U.</t>
  </si>
  <si>
    <t>Montants</t>
  </si>
  <si>
    <t>PANNEAU DE CHANTIER</t>
  </si>
  <si>
    <t>u</t>
  </si>
  <si>
    <t>Location mensuelle et entretien</t>
  </si>
  <si>
    <t>m²</t>
  </si>
  <si>
    <t>ml</t>
  </si>
  <si>
    <t>T.V.A. 20%</t>
  </si>
  <si>
    <t>N° Article</t>
  </si>
  <si>
    <t>Location et entretien mensuel</t>
  </si>
  <si>
    <t>Forf.</t>
  </si>
  <si>
    <r>
      <t>m</t>
    </r>
    <r>
      <rPr>
        <vertAlign val="superscript"/>
        <sz val="10"/>
        <rFont val="Calibri"/>
        <family val="2"/>
        <scheme val="minor"/>
      </rPr>
      <t>3</t>
    </r>
  </si>
  <si>
    <t>II.3.</t>
  </si>
  <si>
    <t>OBSERVATOIRE DE LA CÔTE D'AZUR</t>
  </si>
  <si>
    <t>Travaux d'entretien du pavillon de gardien et du portail d'entrée</t>
  </si>
  <si>
    <t>II.3.1.</t>
  </si>
  <si>
    <t>OUVRAGE DE SURVEILLANCE</t>
  </si>
  <si>
    <t>DEVIS QUANTITATIF ESTIMATIF (D.Q.E.)</t>
  </si>
  <si>
    <t>Installation</t>
  </si>
  <si>
    <t>Location mensuelle</t>
  </si>
  <si>
    <t>Repli</t>
  </si>
  <si>
    <t>Repli et transport de retour</t>
  </si>
  <si>
    <t>Fourniture et pose d'une clôture grillagée type HERAS</t>
  </si>
  <si>
    <t>- Aménagement d'une aire de stockage, protection des sols, cis entretien de l'ensemble et dépose - repli</t>
  </si>
  <si>
    <t>Installation et aménagement du local</t>
  </si>
  <si>
    <t>Acheminement sur place et mise en œuvre 1ère installation</t>
  </si>
  <si>
    <t>Micro-gommage des parements en pierre par projection à basse pression de poudre d'alumine, compris tous essais à faire valider par la Maîtrise d'Œuvre, toutes protections des parties limitrophes, ramassage et évacuations des résidus et déchets.</t>
  </si>
  <si>
    <r>
      <rPr>
        <sz val="10"/>
        <rFont val="Calibri"/>
        <family val="2"/>
        <scheme val="minor"/>
      </rPr>
      <t>m</t>
    </r>
    <r>
      <rPr>
        <vertAlign val="superscript"/>
        <sz val="10"/>
        <rFont val="Calibri"/>
        <family val="2"/>
        <scheme val="minor"/>
      </rPr>
      <t>3</t>
    </r>
  </si>
  <si>
    <t>- Reprise de pierre épaufrée à l'aide de greffes et bouchons en recherche</t>
  </si>
  <si>
    <t>Installation, raccordement et aménagement du local</t>
  </si>
  <si>
    <t>Lot n°1 - Échafaudages - Maçonnerie - Sculpture</t>
  </si>
  <si>
    <t xml:space="preserve"> PM : travaux hors tôles de couverture en fibrociment et reprise du coffret technique élec.</t>
  </si>
  <si>
    <t>Apport et installation</t>
  </si>
  <si>
    <t>Dépose et repli en fin de chantier</t>
  </si>
  <si>
    <t>- Éventail de garantie</t>
  </si>
  <si>
    <t>Ens.</t>
  </si>
  <si>
    <t>- Création d'un caniveau en béton, après reprise descente EP nord par lot 2</t>
  </si>
  <si>
    <t>ÉCHAFAUDAGES, AGRÈS ET PROTECTIONS</t>
  </si>
  <si>
    <t>- Protections verticales par filets nylon sur échafaudages</t>
  </si>
  <si>
    <t>Entretien et location pour la durée des travaux</t>
  </si>
  <si>
    <t>- Dépose en démolition des trois adjonctions nord</t>
  </si>
  <si>
    <t>- Dévégétalisation de la souche de cheminée</t>
  </si>
  <si>
    <t>II.5.2.</t>
  </si>
  <si>
    <t>II.5.3.</t>
  </si>
  <si>
    <t>II.5.</t>
  </si>
  <si>
    <t>II.4.2.</t>
  </si>
  <si>
    <t>OUVRAGE DE DÉMOLITION</t>
  </si>
  <si>
    <t>II.4.</t>
  </si>
  <si>
    <t>II.5.1.</t>
  </si>
  <si>
    <t>ÉCHAFAUDAGE VERTICAL EXTERIEUR ETABLI DEPUIS LE SOL</t>
  </si>
  <si>
    <t>- Élévation nord du mur de soutènement (partie ruinée)</t>
  </si>
  <si>
    <t xml:space="preserve">- Pavillon de gardien </t>
  </si>
  <si>
    <t>I.6.2.</t>
  </si>
  <si>
    <t>INSTALLATIONS COMMUNES DE CHANTIER</t>
  </si>
  <si>
    <t>I.6.</t>
  </si>
  <si>
    <t>I.6.6.</t>
  </si>
  <si>
    <t>AIRE DE CHANTIER, STOCKAGE ET D'EVOLUTION</t>
  </si>
  <si>
    <t>I.6.8.</t>
  </si>
  <si>
    <t>RESTAURATION DE DÈS EN BRIQUES</t>
  </si>
  <si>
    <t>RECONSTRUCTION DE PANNEAUX DE PARAPET EN CLAUTRAS</t>
  </si>
  <si>
    <t xml:space="preserve">- Relancis de briques en recherche, compris fourniture complémentaire </t>
  </si>
  <si>
    <t>- Rejointoiement au mortier de chaux</t>
  </si>
  <si>
    <t>- Coulinage, recalage et rejointoiement soubassement en pierre de taille (angle nord-ouest)</t>
  </si>
  <si>
    <t>- Dépose des briques en conservation, décrottage, calage, repose</t>
  </si>
  <si>
    <t>- Repose des pierres de couronnement (carrière de la Turbie)</t>
  </si>
  <si>
    <t>- Fourniture et pose de tuiles creuses (type Arnaud Etienne St-Henri Marseille) en recherche</t>
  </si>
  <si>
    <t>- Façon du couronnement en pointe de diamant enduit</t>
  </si>
  <si>
    <t>- Patine d'harmonisation</t>
  </si>
  <si>
    <t>OUVRAGES DE MAÇONNERIE</t>
  </si>
  <si>
    <t>RÉVISION DE PANNEAUX DE PARAPET EN CLAUTRAS</t>
  </si>
  <si>
    <t>II.5.4.</t>
  </si>
  <si>
    <t>CANIVEAU EN CIMENT</t>
  </si>
  <si>
    <t>II.5.5.</t>
  </si>
  <si>
    <t>- Pose de jauges Saugnac de type 1 pour surveillance fissures local technique</t>
  </si>
  <si>
    <t>II.5.7.</t>
  </si>
  <si>
    <t>OUVRAGES DE NETTOYAGE ET DE CONSOLIDATION DE LA PIERRE</t>
  </si>
  <si>
    <t>II.6.</t>
  </si>
  <si>
    <t>II.6.1.</t>
  </si>
  <si>
    <t>NETTOYAGE PRIMAIRE DE PIERRE DE TAILLE</t>
  </si>
  <si>
    <t>II.6.3.</t>
  </si>
  <si>
    <t>NETTOYAGE PAR MICRO-GOMMAGE</t>
  </si>
  <si>
    <t>II.6.2.</t>
  </si>
  <si>
    <t>TRAITEMENT BIOCIDE</t>
  </si>
  <si>
    <t>II.7.</t>
  </si>
  <si>
    <t>OUVRAGES EN PIERRE DE TAILLE</t>
  </si>
  <si>
    <t>II.7.6.</t>
  </si>
  <si>
    <t>II.8.</t>
  </si>
  <si>
    <t>NETTOYAGE PRIMAIRE DE SCULPTURE</t>
  </si>
  <si>
    <t>II.8.1.</t>
  </si>
  <si>
    <t>ÉLIMINATION DE VÉGÉTATION</t>
  </si>
  <si>
    <t>PRÉ-CONSOLIDATION DE SCULTPURE</t>
  </si>
  <si>
    <t>II.8.2.</t>
  </si>
  <si>
    <t>II.8.3.</t>
  </si>
  <si>
    <t>II.8.4.</t>
  </si>
  <si>
    <t>II.8.5.</t>
  </si>
  <si>
    <t>II.8.6.</t>
  </si>
  <si>
    <t>RAGRÉAGES OU STUCAGE AU MORTIER</t>
  </si>
  <si>
    <t>CONSOLIDATION COMPLÉMENTAIRES DE SCULPTURE</t>
  </si>
  <si>
    <t>II.8.7.</t>
  </si>
  <si>
    <t>II.8.8.</t>
  </si>
  <si>
    <t xml:space="preserve">REJOINTOIEMENT ET FAÇON DE SOLIN AU MORTIER DE CHAUX </t>
  </si>
  <si>
    <t xml:space="preserve">PATINE D’HARMONISATION - BADIGEON AU LAIT DE CHAUX « PEINTURE D’IMPRESSION » </t>
  </si>
  <si>
    <t>II.9.</t>
  </si>
  <si>
    <t>II.10.</t>
  </si>
  <si>
    <t>- Clôture de chantier grillagée</t>
  </si>
  <si>
    <t>RÉFECTOIRE, LOCAUX D’HYGIENE ET LEURS ÉQUIPEMENTS</t>
  </si>
  <si>
    <t>I.6.7.</t>
  </si>
  <si>
    <t>BUREAU DE CHANTIER - VESTIAIRE</t>
  </si>
  <si>
    <t>I.6.5.</t>
  </si>
  <si>
    <t>CONDITIONS DE RACCORDEMENT DES FLUIDES</t>
  </si>
  <si>
    <t>- Raccordement électrique au réseau existant et alimentation du chantier,
consommation à la charge du maître d'ouvrage</t>
  </si>
  <si>
    <t>- Raccordement d'eau au réseau existant et alimentation du chantier,
consommation à la charge du maître d'ouvrage</t>
  </si>
  <si>
    <t>II.5.6.</t>
  </si>
  <si>
    <t>FAÇON DE CALFEUTREMENTS AU MORTIER DES MENUISERIES</t>
  </si>
  <si>
    <t>FOURNITURE ET POSE DE BOUCHONS EN PIERRE NEUVE</t>
  </si>
  <si>
    <t>II.7.4-5</t>
  </si>
  <si>
    <t>REFIXAGE DES ÉLÉMENTS INSTABLES</t>
  </si>
  <si>
    <t>II.5.8.</t>
  </si>
  <si>
    <t>RÉVISION DES SCELLEMENTS DES GARDE-CORPS</t>
  </si>
  <si>
    <t>- Epoussetage soigné à la brosse douce et à l’aspirateur des parements droits et moulurés du pavillon du gardien présentant des dépôts de poussière, à l’exception des surfaces pulvérulentes ou desquamées</t>
  </si>
  <si>
    <t>NETTOYAGE PAR MICRO-GOMMAGE ARCHIFINE</t>
  </si>
  <si>
    <t>II.9.1.-2.</t>
  </si>
  <si>
    <t>Travaux de restauration en conservation des éléments sculptés, compris :</t>
  </si>
  <si>
    <t>- Statues de la Physique et l’Astronomie</t>
  </si>
  <si>
    <t>- Globe sculpté</t>
  </si>
  <si>
    <t>- Socle situé à l'entrée</t>
  </si>
  <si>
    <t>TRAVAUX ET OUVRAGES DIVERS</t>
  </si>
  <si>
    <t>- Travaux en Dépenses Contrôlées</t>
  </si>
  <si>
    <t>Niveau III : Compagnon Professionnel</t>
  </si>
  <si>
    <t>Niveau I : Ouvrier d'Exécution</t>
  </si>
  <si>
    <t>H</t>
  </si>
  <si>
    <t>- Plans, attachements, rapports, dossiers photograhiques, Dossiers des Ouvrages Exécutés (DOE), etc. à produire comme stipulé dans les pièces écrites</t>
  </si>
  <si>
    <t>Manutentions et enlèvement des gravois aux décharges publiques (cube non foisonné) et nettoyage des abords</t>
  </si>
  <si>
    <t>- Nettoyage du site et évacuation des gravois aux centres de tri</t>
  </si>
  <si>
    <t>II.9.3.</t>
  </si>
  <si>
    <t>OUVRAGES DE SCULPTURE</t>
  </si>
  <si>
    <t>II.7.7.</t>
  </si>
  <si>
    <t>- En recherche sur les élévations du pavillon du gardien par grandes surfaces sur parements verticaux unis et moulurés</t>
  </si>
  <si>
    <t>REJOINTOIEMENT SUR PIERRE VIEILLE</t>
  </si>
  <si>
    <t>DÉGARNISSAGE DE JOINTS</t>
  </si>
  <si>
    <t>- Dégarnissage préalable des joints ciments sur façade nord en recherche</t>
  </si>
  <si>
    <t>DOCUMENTS DE FIN DE CHANTIER</t>
  </si>
  <si>
    <t>valeur octobre 2019</t>
  </si>
  <si>
    <t>Quantité
estimée</t>
  </si>
  <si>
    <t>Quantité
entreprise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</si>
</sst>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[$€-40C];[Red]\-#,##0.00\ [$€-40C]"/>
    <numFmt numFmtId="166" formatCode="dd/mm/yy"/>
    <numFmt numFmtId="167" formatCode="00"/>
    <numFmt numFmtId="168" formatCode="#,##0.00\ [$€-401];[Red]\-#,##0.00\ [$€-401]"/>
    <numFmt numFmtId="169" formatCode="0.000"/>
    <numFmt numFmtId="171" formatCode="#,##0.000"/>
    <numFmt numFmtId="174" formatCode="#,##0.00&quot; &quot;[$€-40C];[Red]&quot;-&quot;#,##0.00&quot; &quot;[$€-40C]"/>
    <numFmt numFmtId="175" formatCode="#,##0.00&quot; €&quot;;&quot;-&quot;#,##0.00&quot; €&quot;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3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3"/>
      <name val="Calibri"/>
      <family val="2"/>
      <scheme val="minor"/>
    </font>
    <font>
      <sz val="10"/>
      <color theme="1"/>
      <name val="Calibri"/>
      <family val="2"/>
    </font>
    <font>
      <i/>
      <sz val="10"/>
      <color theme="1" tint="0.34998626667073579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vertAlign val="superscript"/>
      <sz val="10"/>
      <name val="Calibri"/>
      <family val="2"/>
      <scheme val="minor"/>
    </font>
    <font>
      <b/>
      <i/>
      <sz val="13"/>
      <color theme="1" tint="0.34998626667073579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  <font>
      <i/>
      <sz val="10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21" applyNumberFormat="0" applyAlignment="0" applyProtection="0"/>
    <xf numFmtId="0" fontId="30" fillId="0" borderId="22" applyNumberFormat="0" applyFill="0" applyAlignment="0" applyProtection="0"/>
    <xf numFmtId="0" fontId="31" fillId="7" borderId="21" applyNumberFormat="0" applyAlignment="0" applyProtection="0"/>
    <xf numFmtId="0" fontId="32" fillId="3" borderId="0" applyNumberFormat="0" applyBorder="0" applyAlignment="0" applyProtection="0"/>
    <xf numFmtId="0" fontId="33" fillId="21" borderId="0" applyNumberFormat="0" applyBorder="0" applyAlignment="0" applyProtection="0"/>
    <xf numFmtId="0" fontId="34" fillId="4" borderId="0" applyNumberFormat="0" applyBorder="0" applyAlignment="0" applyProtection="0"/>
    <xf numFmtId="0" fontId="35" fillId="20" borderId="2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4" applyNumberFormat="0" applyFill="0" applyAlignment="0" applyProtection="0"/>
    <xf numFmtId="0" fontId="39" fillId="0" borderId="25" applyNumberFormat="0" applyFill="0" applyAlignment="0" applyProtection="0"/>
    <xf numFmtId="0" fontId="40" fillId="0" borderId="2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7" applyNumberFormat="0" applyFill="0" applyAlignment="0" applyProtection="0"/>
    <xf numFmtId="0" fontId="42" fillId="22" borderId="28" applyNumberFormat="0" applyAlignment="0" applyProtection="0"/>
  </cellStyleXfs>
  <cellXfs count="185">
    <xf numFmtId="0" fontId="0" fillId="0" borderId="0" xfId="0"/>
    <xf numFmtId="4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right" vertical="center"/>
    </xf>
    <xf numFmtId="165" fontId="3" fillId="0" borderId="3" xfId="2" applyNumberFormat="1" applyFont="1" applyBorder="1" applyAlignment="1">
      <alignment horizontal="right" vertical="center"/>
    </xf>
    <xf numFmtId="165" fontId="5" fillId="0" borderId="3" xfId="2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center" vertical="center" wrapText="1"/>
    </xf>
    <xf numFmtId="168" fontId="13" fillId="0" borderId="3" xfId="0" applyNumberFormat="1" applyFont="1" applyBorder="1" applyAlignment="1">
      <alignment horizontal="right" vertical="center" wrapText="1"/>
    </xf>
    <xf numFmtId="165" fontId="13" fillId="0" borderId="3" xfId="0" applyNumberFormat="1" applyFont="1" applyBorder="1" applyAlignment="1">
      <alignment horizontal="right" vertical="center" wrapText="1"/>
    </xf>
    <xf numFmtId="168" fontId="3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/>
    </xf>
    <xf numFmtId="169" fontId="3" fillId="0" borderId="3" xfId="0" applyNumberFormat="1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left" vertical="center" wrapText="1"/>
    </xf>
    <xf numFmtId="168" fontId="15" fillId="0" borderId="3" xfId="0" applyNumberFormat="1" applyFont="1" applyBorder="1" applyAlignment="1">
      <alignment horizontal="right" vertical="center" wrapText="1"/>
    </xf>
    <xf numFmtId="0" fontId="16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165" fontId="12" fillId="0" borderId="9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12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165" fontId="12" fillId="0" borderId="14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right" vertical="top" wrapText="1"/>
    </xf>
    <xf numFmtId="0" fontId="10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right" vertical="center"/>
    </xf>
    <xf numFmtId="0" fontId="21" fillId="0" borderId="3" xfId="0" applyFont="1" applyBorder="1" applyAlignment="1">
      <alignment horizontal="left" vertical="top" wrapText="1"/>
    </xf>
    <xf numFmtId="0" fontId="22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3" fontId="23" fillId="0" borderId="3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vertical="center"/>
    </xf>
    <xf numFmtId="165" fontId="3" fillId="0" borderId="3" xfId="1" applyNumberFormat="1" applyFont="1" applyBorder="1" applyAlignment="1">
      <alignment horizontal="right" vertical="center"/>
    </xf>
    <xf numFmtId="1" fontId="3" fillId="0" borderId="3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/>
    </xf>
    <xf numFmtId="0" fontId="4" fillId="0" borderId="0" xfId="0" applyFont="1" applyAlignment="1">
      <alignment vertical="top"/>
    </xf>
    <xf numFmtId="0" fontId="20" fillId="0" borderId="0" xfId="0" quotePrefix="1" applyFont="1" applyAlignment="1">
      <alignment horizontal="justify" vertical="top"/>
    </xf>
    <xf numFmtId="0" fontId="3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/>
    </xf>
    <xf numFmtId="0" fontId="12" fillId="23" borderId="30" xfId="0" applyFont="1" applyFill="1" applyBorder="1" applyAlignment="1">
      <alignment vertical="top"/>
    </xf>
    <xf numFmtId="0" fontId="5" fillId="23" borderId="30" xfId="0" applyFont="1" applyFill="1" applyBorder="1" applyAlignment="1">
      <alignment horizontal="center" vertical="center" wrapText="1"/>
    </xf>
    <xf numFmtId="0" fontId="11" fillId="23" borderId="30" xfId="0" applyFont="1" applyFill="1" applyBorder="1" applyAlignment="1">
      <alignment horizontal="right" vertical="center"/>
    </xf>
    <xf numFmtId="0" fontId="12" fillId="23" borderId="30" xfId="0" applyFont="1" applyFill="1" applyBorder="1" applyAlignment="1">
      <alignment vertical="center"/>
    </xf>
    <xf numFmtId="165" fontId="5" fillId="23" borderId="30" xfId="2" applyNumberFormat="1" applyFont="1" applyFill="1" applyBorder="1" applyAlignment="1">
      <alignment horizontal="right" vertical="center"/>
    </xf>
    <xf numFmtId="0" fontId="7" fillId="0" borderId="3" xfId="0" quotePrefix="1" applyFont="1" applyBorder="1" applyAlignment="1">
      <alignment horizontal="left" vertical="top" wrapText="1"/>
    </xf>
    <xf numFmtId="0" fontId="4" fillId="0" borderId="34" xfId="0" applyFont="1" applyBorder="1" applyAlignment="1">
      <alignment vertical="center" wrapText="1"/>
    </xf>
    <xf numFmtId="165" fontId="12" fillId="0" borderId="35" xfId="0" applyNumberFormat="1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169" fontId="24" fillId="0" borderId="36" xfId="0" applyNumberFormat="1" applyFont="1" applyBorder="1" applyAlignment="1">
      <alignment horizontal="center" vertical="center" wrapText="1"/>
    </xf>
    <xf numFmtId="168" fontId="3" fillId="0" borderId="36" xfId="0" applyNumberFormat="1" applyFont="1" applyBorder="1" applyAlignment="1">
      <alignment horizontal="right" vertical="center" wrapText="1"/>
    </xf>
    <xf numFmtId="165" fontId="3" fillId="0" borderId="36" xfId="2" applyNumberFormat="1" applyFont="1" applyBorder="1" applyAlignment="1">
      <alignment horizontal="right" vertical="center"/>
    </xf>
    <xf numFmtId="0" fontId="3" fillId="0" borderId="36" xfId="0" applyFont="1" applyBorder="1" applyAlignment="1">
      <alignment vertical="top" wrapText="1"/>
    </xf>
    <xf numFmtId="4" fontId="3" fillId="0" borderId="36" xfId="0" applyNumberFormat="1" applyFont="1" applyBorder="1" applyAlignment="1">
      <alignment horizontal="center" vertical="center" wrapText="1"/>
    </xf>
    <xf numFmtId="165" fontId="14" fillId="0" borderId="3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 wrapText="1"/>
    </xf>
    <xf numFmtId="165" fontId="14" fillId="0" borderId="3" xfId="1" applyNumberFormat="1" applyFont="1" applyBorder="1" applyAlignment="1">
      <alignment horizontal="right" vertical="center"/>
    </xf>
    <xf numFmtId="4" fontId="14" fillId="0" borderId="3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vertical="top" wrapText="1"/>
    </xf>
    <xf numFmtId="171" fontId="3" fillId="0" borderId="3" xfId="0" applyNumberFormat="1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168" fontId="14" fillId="0" borderId="3" xfId="0" applyNumberFormat="1" applyFont="1" applyBorder="1" applyAlignment="1">
      <alignment horizontal="right" vertical="center" wrapText="1"/>
    </xf>
    <xf numFmtId="0" fontId="46" fillId="0" borderId="0" xfId="0" applyFont="1" applyAlignment="1">
      <alignment vertical="center"/>
    </xf>
    <xf numFmtId="0" fontId="21" fillId="0" borderId="3" xfId="0" applyFont="1" applyBorder="1" applyAlignment="1">
      <alignment horizontal="left" vertical="top" wrapText="1" indent="2"/>
    </xf>
    <xf numFmtId="0" fontId="47" fillId="0" borderId="37" xfId="0" applyFont="1" applyBorder="1" applyAlignment="1">
      <alignment horizontal="center"/>
    </xf>
    <xf numFmtId="169" fontId="47" fillId="0" borderId="37" xfId="0" applyNumberFormat="1" applyFont="1" applyBorder="1" applyAlignment="1">
      <alignment horizontal="center"/>
    </xf>
    <xf numFmtId="174" fontId="47" fillId="0" borderId="37" xfId="0" applyNumberFormat="1" applyFont="1" applyBorder="1" applyAlignment="1">
      <alignment horizontal="center"/>
    </xf>
    <xf numFmtId="175" fontId="47" fillId="0" borderId="37" xfId="0" applyNumberFormat="1" applyFont="1" applyBorder="1" applyAlignment="1">
      <alignment horizontal="right"/>
    </xf>
    <xf numFmtId="0" fontId="3" fillId="0" borderId="0" xfId="0" quotePrefix="1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16" fillId="24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1" fontId="48" fillId="0" borderId="0" xfId="0" applyNumberFormat="1" applyFont="1" applyFill="1" applyAlignment="1" applyProtection="1">
      <alignment horizontal="center" wrapText="1"/>
      <protection locked="0"/>
    </xf>
    <xf numFmtId="0" fontId="4" fillId="25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167" fontId="8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167" fontId="3" fillId="0" borderId="3" xfId="0" applyNumberFormat="1" applyFont="1" applyFill="1" applyBorder="1" applyAlignment="1">
      <alignment horizontal="center" vertical="center" wrapText="1"/>
    </xf>
    <xf numFmtId="167" fontId="8" fillId="0" borderId="29" xfId="0" applyNumberFormat="1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top" wrapText="1" indent="2"/>
    </xf>
    <xf numFmtId="0" fontId="4" fillId="0" borderId="0" xfId="0" applyFont="1" applyFill="1" applyAlignment="1">
      <alignment vertical="center"/>
    </xf>
    <xf numFmtId="0" fontId="3" fillId="0" borderId="3" xfId="0" quotePrefix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65" fontId="3" fillId="0" borderId="3" xfId="2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165" fontId="45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Alignment="1">
      <alignment horizontal="right" vertical="center"/>
    </xf>
    <xf numFmtId="2" fontId="6" fillId="0" borderId="0" xfId="3" applyNumberFormat="1" applyFont="1" applyFill="1" applyAlignment="1">
      <alignment vertical="center" wrapText="1"/>
    </xf>
    <xf numFmtId="2" fontId="6" fillId="0" borderId="0" xfId="3" applyNumberFormat="1" applyFont="1" applyFill="1" applyAlignment="1">
      <alignment horizontal="center" vertical="center" wrapText="1"/>
    </xf>
    <xf numFmtId="2" fontId="6" fillId="0" borderId="0" xfId="3" applyNumberFormat="1" applyFont="1" applyFill="1" applyAlignment="1">
      <alignment horizontal="center" vertical="top" wrapText="1"/>
    </xf>
    <xf numFmtId="2" fontId="44" fillId="0" borderId="0" xfId="3" applyNumberFormat="1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8" fillId="0" borderId="0" xfId="0" applyFont="1" applyFill="1" applyAlignment="1">
      <alignment vertical="top" wrapText="1"/>
    </xf>
    <xf numFmtId="0" fontId="3" fillId="0" borderId="20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right" vertical="center"/>
    </xf>
    <xf numFmtId="167" fontId="8" fillId="0" borderId="36" xfId="0" applyNumberFormat="1" applyFont="1" applyFill="1" applyBorder="1" applyAlignment="1">
      <alignment horizontal="center" vertical="center" wrapText="1"/>
    </xf>
    <xf numFmtId="167" fontId="3" fillId="0" borderId="36" xfId="0" applyNumberFormat="1" applyFont="1" applyFill="1" applyBorder="1" applyAlignment="1">
      <alignment horizontal="center" vertical="center" wrapText="1"/>
    </xf>
    <xf numFmtId="0" fontId="10" fillId="0" borderId="3" xfId="0" quotePrefix="1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1" fontId="48" fillId="25" borderId="0" xfId="0" applyNumberFormat="1" applyFont="1" applyFill="1" applyAlignment="1" applyProtection="1">
      <alignment horizontal="center" wrapText="1"/>
      <protection locked="0"/>
    </xf>
    <xf numFmtId="0" fontId="9" fillId="0" borderId="3" xfId="0" applyFont="1" applyFill="1" applyBorder="1" applyAlignment="1">
      <alignment horizontal="left" vertical="top"/>
    </xf>
    <xf numFmtId="0" fontId="16" fillId="0" borderId="11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right" vertical="center"/>
    </xf>
    <xf numFmtId="0" fontId="16" fillId="0" borderId="3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168" fontId="3" fillId="0" borderId="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top" wrapText="1" indent="2"/>
    </xf>
    <xf numFmtId="0" fontId="10" fillId="0" borderId="3" xfId="0" quotePrefix="1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vertical="center"/>
    </xf>
    <xf numFmtId="1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3" xfId="0" quotePrefix="1" applyFont="1" applyFill="1" applyBorder="1" applyAlignment="1">
      <alignment horizontal="left" vertical="center" wrapText="1"/>
    </xf>
    <xf numFmtId="0" fontId="20" fillId="0" borderId="0" xfId="0" quotePrefix="1" applyFont="1" applyFill="1" applyAlignment="1">
      <alignment horizontal="justify" vertical="top"/>
    </xf>
    <xf numFmtId="0" fontId="3" fillId="0" borderId="0" xfId="0" applyFont="1" applyFill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 wrapText="1"/>
    </xf>
    <xf numFmtId="166" fontId="17" fillId="0" borderId="2" xfId="0" applyNumberFormat="1" applyFont="1" applyFill="1" applyBorder="1" applyAlignment="1">
      <alignment horizontal="center" vertical="center"/>
    </xf>
    <xf numFmtId="166" fontId="17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 wrapText="1"/>
    </xf>
    <xf numFmtId="2" fontId="6" fillId="0" borderId="0" xfId="3" applyNumberFormat="1" applyFont="1" applyFill="1" applyAlignment="1">
      <alignment horizontal="center" vertical="center" wrapText="1"/>
    </xf>
    <xf numFmtId="2" fontId="44" fillId="0" borderId="0" xfId="3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 wrapText="1"/>
    </xf>
    <xf numFmtId="0" fontId="12" fillId="0" borderId="31" xfId="0" applyFont="1" applyBorder="1" applyAlignment="1">
      <alignment horizontal="right" vertical="center" wrapText="1"/>
    </xf>
    <xf numFmtId="0" fontId="12" fillId="0" borderId="32" xfId="0" applyFont="1" applyBorder="1" applyAlignment="1">
      <alignment horizontal="right" vertical="center" wrapText="1"/>
    </xf>
    <xf numFmtId="0" fontId="12" fillId="0" borderId="33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righ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2" fontId="44" fillId="0" borderId="0" xfId="3" applyNumberFormat="1" applyFont="1" applyFill="1" applyAlignment="1">
      <alignment horizontal="center" vertical="center" wrapText="1"/>
    </xf>
    <xf numFmtId="2" fontId="6" fillId="0" borderId="16" xfId="3" applyNumberFormat="1" applyFont="1" applyFill="1" applyBorder="1" applyAlignment="1">
      <alignment horizontal="center" vertical="center" wrapText="1"/>
    </xf>
    <xf numFmtId="2" fontId="6" fillId="0" borderId="15" xfId="3" applyNumberFormat="1" applyFont="1" applyFill="1" applyBorder="1" applyAlignment="1">
      <alignment horizontal="center" vertical="center" wrapText="1"/>
    </xf>
    <xf numFmtId="2" fontId="6" fillId="0" borderId="17" xfId="3" applyNumberFormat="1" applyFont="1" applyFill="1" applyBorder="1" applyAlignment="1">
      <alignment horizontal="center" vertical="center" wrapText="1"/>
    </xf>
    <xf numFmtId="2" fontId="6" fillId="0" borderId="18" xfId="3" applyNumberFormat="1" applyFont="1" applyFill="1" applyBorder="1" applyAlignment="1">
      <alignment horizontal="center" vertical="center" wrapText="1"/>
    </xf>
    <xf numFmtId="2" fontId="6" fillId="0" borderId="4" xfId="3" applyNumberFormat="1" applyFont="1" applyFill="1" applyBorder="1" applyAlignment="1">
      <alignment horizontal="center" vertical="center" wrapText="1"/>
    </xf>
    <xf numFmtId="2" fontId="6" fillId="0" borderId="19" xfId="3" applyNumberFormat="1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17" fillId="0" borderId="0" xfId="0" applyFont="1" applyFill="1" applyAlignment="1">
      <alignment horizontal="center" vertical="center" wrapText="1"/>
    </xf>
    <xf numFmtId="2" fontId="19" fillId="0" borderId="0" xfId="3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</cellXfs>
  <cellStyles count="44">
    <cellStyle name="20 % - Accent1 2" xfId="4" xr:uid="{00000000-0005-0000-0000-000031000000}"/>
    <cellStyle name="20 % - Accent2 2" xfId="5" xr:uid="{00000000-0005-0000-0000-000032000000}"/>
    <cellStyle name="20 % - Accent3 2" xfId="6" xr:uid="{00000000-0005-0000-0000-000033000000}"/>
    <cellStyle name="20 % - Accent4 2" xfId="7" xr:uid="{00000000-0005-0000-0000-000034000000}"/>
    <cellStyle name="20 % - Accent5 2" xfId="8" xr:uid="{00000000-0005-0000-0000-000035000000}"/>
    <cellStyle name="20 % - Accent6 2" xfId="9" xr:uid="{00000000-0005-0000-0000-000036000000}"/>
    <cellStyle name="40 % - Accent1 2" xfId="10" xr:uid="{00000000-0005-0000-0000-000037000000}"/>
    <cellStyle name="40 % - Accent2 2" xfId="11" xr:uid="{00000000-0005-0000-0000-000038000000}"/>
    <cellStyle name="40 % - Accent3 2" xfId="12" xr:uid="{00000000-0005-0000-0000-000039000000}"/>
    <cellStyle name="40 % - Accent4 2" xfId="13" xr:uid="{00000000-0005-0000-0000-00003A000000}"/>
    <cellStyle name="40 % - Accent5 2" xfId="14" xr:uid="{00000000-0005-0000-0000-00003B000000}"/>
    <cellStyle name="40 % - Accent6 2" xfId="15" xr:uid="{00000000-0005-0000-0000-00003C000000}"/>
    <cellStyle name="60 % - Accent1 2" xfId="16" xr:uid="{00000000-0005-0000-0000-00003D000000}"/>
    <cellStyle name="60 % - Accent2 2" xfId="17" xr:uid="{00000000-0005-0000-0000-00003E000000}"/>
    <cellStyle name="60 % - Accent3 2" xfId="18" xr:uid="{00000000-0005-0000-0000-00003F000000}"/>
    <cellStyle name="60 % - Accent4 2" xfId="19" xr:uid="{00000000-0005-0000-0000-000040000000}"/>
    <cellStyle name="60 % - Accent5 2" xfId="20" xr:uid="{00000000-0005-0000-0000-000041000000}"/>
    <cellStyle name="60 % - Accent6 2" xfId="21" xr:uid="{00000000-0005-0000-0000-000042000000}"/>
    <cellStyle name="Accent1 2" xfId="22" xr:uid="{00000000-0005-0000-0000-000043000000}"/>
    <cellStyle name="Accent2 2" xfId="23" xr:uid="{00000000-0005-0000-0000-000044000000}"/>
    <cellStyle name="Accent3 2" xfId="24" xr:uid="{00000000-0005-0000-0000-000045000000}"/>
    <cellStyle name="Accent4 2" xfId="25" xr:uid="{00000000-0005-0000-0000-000046000000}"/>
    <cellStyle name="Accent5 2" xfId="26" xr:uid="{00000000-0005-0000-0000-000047000000}"/>
    <cellStyle name="Accent6 2" xfId="27" xr:uid="{00000000-0005-0000-0000-000048000000}"/>
    <cellStyle name="Avertissement 2" xfId="28" xr:uid="{00000000-0005-0000-0000-000049000000}"/>
    <cellStyle name="Calcul 2" xfId="29" xr:uid="{00000000-0005-0000-0000-00004A000000}"/>
    <cellStyle name="Cellule liée 2" xfId="30" xr:uid="{00000000-0005-0000-0000-00004B000000}"/>
    <cellStyle name="Entrée 2" xfId="31" xr:uid="{00000000-0005-0000-0000-00004C000000}"/>
    <cellStyle name="Insatisfaisant 2" xfId="32" xr:uid="{00000000-0005-0000-0000-00004D000000}"/>
    <cellStyle name="Milliers" xfId="1" builtinId="3"/>
    <cellStyle name="Monétaire" xfId="2" builtinId="4"/>
    <cellStyle name="Neutre 2" xfId="33" xr:uid="{00000000-0005-0000-0000-00004E000000}"/>
    <cellStyle name="Normal" xfId="0" builtinId="0"/>
    <cellStyle name="Normal 2" xfId="3" xr:uid="{21F264DA-145D-4969-9913-25200353D75F}"/>
    <cellStyle name="Satisfaisant 2" xfId="34" xr:uid="{00000000-0005-0000-0000-00004F000000}"/>
    <cellStyle name="Sortie 2" xfId="35" xr:uid="{00000000-0005-0000-0000-000050000000}"/>
    <cellStyle name="Texte explicatif 2" xfId="36" xr:uid="{00000000-0005-0000-0000-000051000000}"/>
    <cellStyle name="Titre 2" xfId="37" xr:uid="{00000000-0005-0000-0000-000052000000}"/>
    <cellStyle name="Titre 1 2" xfId="38" xr:uid="{00000000-0005-0000-0000-000053000000}"/>
    <cellStyle name="Titre 2 2" xfId="39" xr:uid="{00000000-0005-0000-0000-000054000000}"/>
    <cellStyle name="Titre 3 2" xfId="40" xr:uid="{00000000-0005-0000-0000-000055000000}"/>
    <cellStyle name="Titre 4 2" xfId="41" xr:uid="{00000000-0005-0000-0000-000056000000}"/>
    <cellStyle name="Total 2" xfId="42" xr:uid="{00000000-0005-0000-0000-000057000000}"/>
    <cellStyle name="Vérification 2" xfId="43" xr:uid="{00000000-0005-0000-0000-00005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0CA69-5364-46F5-9324-C45B5CDF4659}">
  <sheetPr>
    <pageSetUpPr fitToPage="1"/>
  </sheetPr>
  <dimension ref="A1:K141"/>
  <sheetViews>
    <sheetView tabSelected="1" view="pageBreakPreview" topLeftCell="A103" zoomScaleNormal="100" zoomScaleSheetLayoutView="100" workbookViewId="0">
      <selection activeCell="E17" sqref="E17"/>
    </sheetView>
  </sheetViews>
  <sheetFormatPr baseColWidth="10" defaultRowHeight="15" outlineLevelCol="1" x14ac:dyDescent="0.25"/>
  <cols>
    <col min="1" max="1" width="8.7109375" style="83" customWidth="1"/>
    <col min="2" max="2" width="8.140625" style="83" customWidth="1"/>
    <col min="3" max="3" width="73.85546875" style="44" customWidth="1"/>
    <col min="4" max="4" width="8.140625" style="3" customWidth="1"/>
    <col min="5" max="6" width="11.28515625" style="3" customWidth="1"/>
    <col min="7" max="8" width="13.5703125" style="3" customWidth="1"/>
    <col min="9" max="9" width="11.42578125" style="3" customWidth="1" outlineLevel="1"/>
    <col min="10" max="16384" width="11.42578125" style="3"/>
  </cols>
  <sheetData>
    <row r="1" spans="1:9" s="94" customFormat="1" x14ac:dyDescent="0.25">
      <c r="A1" s="87"/>
      <c r="B1" s="87"/>
      <c r="C1" s="100"/>
    </row>
    <row r="2" spans="1:9" s="94" customFormat="1" x14ac:dyDescent="0.25">
      <c r="A2" s="141"/>
      <c r="B2" s="156" t="s">
        <v>0</v>
      </c>
      <c r="C2" s="156"/>
      <c r="D2" s="102" t="s">
        <v>1</v>
      </c>
      <c r="E2" s="103">
        <v>3</v>
      </c>
      <c r="F2" s="104"/>
      <c r="G2" s="104"/>
      <c r="H2" s="104"/>
    </row>
    <row r="3" spans="1:9" s="94" customFormat="1" x14ac:dyDescent="0.25">
      <c r="A3" s="141"/>
      <c r="B3" s="157"/>
      <c r="C3" s="157"/>
      <c r="D3" s="102"/>
      <c r="E3" s="103"/>
      <c r="F3" s="104"/>
      <c r="G3" s="104"/>
      <c r="H3" s="104"/>
    </row>
    <row r="4" spans="1:9" s="94" customFormat="1" ht="21" customHeight="1" x14ac:dyDescent="0.25">
      <c r="A4" s="182" t="s">
        <v>18</v>
      </c>
      <c r="B4" s="182"/>
      <c r="C4" s="182"/>
      <c r="D4" s="182"/>
      <c r="E4" s="182"/>
      <c r="F4" s="182"/>
      <c r="G4" s="182"/>
      <c r="H4" s="155"/>
    </row>
    <row r="5" spans="1:9" s="94" customFormat="1" ht="15.75" x14ac:dyDescent="0.25">
      <c r="A5" s="141"/>
      <c r="B5" s="101"/>
      <c r="C5" s="180"/>
      <c r="D5" s="180"/>
      <c r="E5" s="180"/>
      <c r="F5" s="105"/>
      <c r="G5" s="105"/>
      <c r="H5" s="105"/>
    </row>
    <row r="6" spans="1:9" s="94" customFormat="1" ht="17.25" x14ac:dyDescent="0.25">
      <c r="A6" s="106"/>
      <c r="B6" s="106"/>
      <c r="C6" s="181" t="s">
        <v>19</v>
      </c>
      <c r="D6" s="181"/>
      <c r="E6" s="181"/>
      <c r="F6" s="106"/>
      <c r="G6" s="106"/>
      <c r="H6" s="106"/>
    </row>
    <row r="7" spans="1:9" s="94" customFormat="1" ht="17.25" x14ac:dyDescent="0.25">
      <c r="A7" s="142"/>
      <c r="B7" s="158"/>
      <c r="C7" s="158"/>
      <c r="D7" s="107"/>
      <c r="E7" s="107"/>
      <c r="F7" s="107"/>
      <c r="G7" s="107"/>
      <c r="H7" s="153"/>
    </row>
    <row r="8" spans="1:9" s="94" customFormat="1" ht="17.25" x14ac:dyDescent="0.25">
      <c r="A8" s="106"/>
      <c r="B8" s="106"/>
      <c r="C8" s="172" t="s">
        <v>22</v>
      </c>
      <c r="D8" s="173"/>
      <c r="E8" s="174"/>
      <c r="F8" s="106"/>
      <c r="G8" s="106"/>
      <c r="H8" s="106"/>
    </row>
    <row r="9" spans="1:9" s="94" customFormat="1" x14ac:dyDescent="0.25">
      <c r="A9" s="141"/>
      <c r="B9" s="101"/>
      <c r="C9" s="175"/>
      <c r="D9" s="176"/>
      <c r="E9" s="177"/>
      <c r="F9" s="105"/>
      <c r="G9" s="105"/>
      <c r="H9" s="105"/>
    </row>
    <row r="10" spans="1:9" s="94" customFormat="1" ht="18" customHeight="1" x14ac:dyDescent="0.25">
      <c r="A10" s="141"/>
      <c r="B10" s="101"/>
      <c r="C10" s="108"/>
      <c r="D10" s="101"/>
      <c r="E10" s="101"/>
      <c r="F10" s="105"/>
      <c r="G10" s="105"/>
      <c r="H10" s="105"/>
    </row>
    <row r="11" spans="1:9" s="94" customFormat="1" ht="9.75" customHeight="1" x14ac:dyDescent="0.25">
      <c r="A11" s="151"/>
      <c r="B11" s="151" t="s">
        <v>147</v>
      </c>
      <c r="C11" s="152"/>
      <c r="D11" s="151"/>
      <c r="E11" s="151"/>
      <c r="F11" s="105"/>
      <c r="G11" s="105"/>
      <c r="H11" s="105"/>
    </row>
    <row r="12" spans="1:9" s="94" customFormat="1" ht="17.25" x14ac:dyDescent="0.25">
      <c r="A12" s="171" t="s">
        <v>35</v>
      </c>
      <c r="B12" s="171"/>
      <c r="C12" s="171"/>
      <c r="D12" s="171"/>
      <c r="E12" s="171"/>
      <c r="F12" s="171"/>
      <c r="G12" s="171"/>
      <c r="H12" s="154"/>
    </row>
    <row r="13" spans="1:9" s="94" customFormat="1" ht="17.25" x14ac:dyDescent="0.25">
      <c r="A13" s="141"/>
      <c r="B13" s="101"/>
      <c r="C13" s="109"/>
      <c r="D13" s="101"/>
      <c r="E13" s="101"/>
      <c r="F13" s="105"/>
      <c r="G13" s="105"/>
      <c r="H13" s="105"/>
    </row>
    <row r="14" spans="1:9" s="94" customFormat="1" ht="25.5" x14ac:dyDescent="0.25">
      <c r="A14" s="110" t="s">
        <v>2</v>
      </c>
      <c r="B14" s="110" t="s">
        <v>13</v>
      </c>
      <c r="C14" s="111" t="s">
        <v>3</v>
      </c>
      <c r="D14" s="110" t="s">
        <v>4</v>
      </c>
      <c r="E14" s="183" t="s">
        <v>148</v>
      </c>
      <c r="F14" s="183" t="s">
        <v>149</v>
      </c>
      <c r="G14" s="184" t="s">
        <v>5</v>
      </c>
      <c r="H14" s="184" t="s">
        <v>6</v>
      </c>
    </row>
    <row r="15" spans="1:9" s="94" customFormat="1" x14ac:dyDescent="0.25">
      <c r="A15" s="141"/>
      <c r="B15" s="101"/>
      <c r="C15" s="112"/>
      <c r="D15" s="113"/>
      <c r="E15" s="114"/>
      <c r="F15" s="105"/>
      <c r="G15" s="105"/>
      <c r="H15" s="105"/>
    </row>
    <row r="16" spans="1:9" s="94" customFormat="1" ht="15.75" x14ac:dyDescent="0.2">
      <c r="A16" s="143" t="s">
        <v>59</v>
      </c>
      <c r="B16" s="169" t="s">
        <v>58</v>
      </c>
      <c r="C16" s="170"/>
      <c r="D16" s="115"/>
      <c r="E16" s="116"/>
      <c r="F16" s="117"/>
      <c r="G16" s="117"/>
      <c r="H16" s="117"/>
      <c r="I16" s="85" t="str">
        <f>IF(D16="","",1)</f>
        <v/>
      </c>
    </row>
    <row r="17" spans="1:9" x14ac:dyDescent="0.2">
      <c r="A17" s="84" t="s">
        <v>57</v>
      </c>
      <c r="B17" s="88" t="str">
        <f>IF(D17="","",SUM($I$2:I17))</f>
        <v/>
      </c>
      <c r="C17" s="29" t="s">
        <v>7</v>
      </c>
      <c r="D17" s="5"/>
      <c r="F17" s="9"/>
      <c r="G17" s="40"/>
      <c r="H17" s="40"/>
      <c r="I17" s="85" t="str">
        <f>IF(D17="","",1)</f>
        <v/>
      </c>
    </row>
    <row r="18" spans="1:9" x14ac:dyDescent="0.2">
      <c r="A18" s="84"/>
      <c r="B18" s="88">
        <f>IF(D18="","",SUM($I$2:I18))</f>
        <v>1</v>
      </c>
      <c r="C18" s="76" t="s">
        <v>23</v>
      </c>
      <c r="D18" s="7" t="s">
        <v>15</v>
      </c>
      <c r="E18" s="8">
        <v>1</v>
      </c>
      <c r="F18" s="13"/>
      <c r="G18" s="40"/>
      <c r="H18" s="40"/>
      <c r="I18" s="85">
        <f>IF(D18="","",1)</f>
        <v>1</v>
      </c>
    </row>
    <row r="19" spans="1:9" x14ac:dyDescent="0.2">
      <c r="A19" s="84"/>
      <c r="B19" s="88">
        <f>IF(D19="","",SUM($I$2:I19))</f>
        <v>2</v>
      </c>
      <c r="C19" s="76" t="s">
        <v>24</v>
      </c>
      <c r="D19" s="7" t="s">
        <v>1</v>
      </c>
      <c r="E19" s="8">
        <f>E2</f>
        <v>3</v>
      </c>
      <c r="F19" s="9"/>
      <c r="G19" s="40"/>
      <c r="H19" s="40"/>
      <c r="I19" s="85">
        <f>IF(D19="","",1)</f>
        <v>1</v>
      </c>
    </row>
    <row r="20" spans="1:9" x14ac:dyDescent="0.2">
      <c r="A20" s="84"/>
      <c r="B20" s="88">
        <f>IF(D20="","",SUM($I$2:I20))</f>
        <v>3</v>
      </c>
      <c r="C20" s="76" t="s">
        <v>25</v>
      </c>
      <c r="D20" s="7" t="s">
        <v>15</v>
      </c>
      <c r="E20" s="8">
        <v>1</v>
      </c>
      <c r="F20" s="9"/>
      <c r="G20" s="40"/>
      <c r="H20" s="40"/>
      <c r="I20" s="85">
        <f>IF(D20="","",1)</f>
        <v>1</v>
      </c>
    </row>
    <row r="21" spans="1:9" x14ac:dyDescent="0.2">
      <c r="A21" s="84" t="s">
        <v>113</v>
      </c>
      <c r="B21" s="88" t="str">
        <f>IF(D21="","",SUM($I$2:I21))</f>
        <v/>
      </c>
      <c r="C21" s="29" t="s">
        <v>114</v>
      </c>
      <c r="D21" s="7"/>
      <c r="E21" s="8"/>
      <c r="F21" s="9"/>
      <c r="G21" s="40"/>
      <c r="H21" s="40"/>
      <c r="I21" s="85"/>
    </row>
    <row r="22" spans="1:9" s="94" customFormat="1" ht="25.5" x14ac:dyDescent="0.2">
      <c r="A22" s="84"/>
      <c r="B22" s="88">
        <f>IF(D22="","",SUM($I$2:I22))</f>
        <v>4</v>
      </c>
      <c r="C22" s="95" t="s">
        <v>116</v>
      </c>
      <c r="D22" s="96" t="s">
        <v>15</v>
      </c>
      <c r="E22" s="97">
        <v>1</v>
      </c>
      <c r="F22" s="127"/>
      <c r="G22" s="99"/>
      <c r="H22" s="99"/>
      <c r="I22" s="85">
        <f>IF(D22="","",1)</f>
        <v>1</v>
      </c>
    </row>
    <row r="23" spans="1:9" s="94" customFormat="1" ht="25.5" x14ac:dyDescent="0.2">
      <c r="A23" s="84"/>
      <c r="B23" s="88">
        <f>IF(D23="","",SUM($I$2:I23))</f>
        <v>5</v>
      </c>
      <c r="C23" s="95" t="s">
        <v>115</v>
      </c>
      <c r="D23" s="96" t="s">
        <v>15</v>
      </c>
      <c r="E23" s="97">
        <v>1</v>
      </c>
      <c r="F23" s="127"/>
      <c r="G23" s="99"/>
      <c r="H23" s="99"/>
      <c r="I23" s="85">
        <f>IF(D23="","",1)</f>
        <v>1</v>
      </c>
    </row>
    <row r="24" spans="1:9" x14ac:dyDescent="0.2">
      <c r="A24" s="84" t="s">
        <v>60</v>
      </c>
      <c r="B24" s="88" t="str">
        <f>IF(D24="","",SUM($I$2:I24))</f>
        <v/>
      </c>
      <c r="C24" s="29" t="s">
        <v>112</v>
      </c>
      <c r="D24" s="7"/>
      <c r="E24" s="8"/>
      <c r="F24" s="9"/>
      <c r="G24" s="10"/>
      <c r="H24" s="10"/>
      <c r="I24" s="85" t="str">
        <f>IF(D24="","",1)</f>
        <v/>
      </c>
    </row>
    <row r="25" spans="1:9" x14ac:dyDescent="0.2">
      <c r="A25" s="89"/>
      <c r="B25" s="88">
        <f>IF(D25="","",SUM($I$2:I25))</f>
        <v>6</v>
      </c>
      <c r="C25" s="76" t="s">
        <v>29</v>
      </c>
      <c r="D25" s="96" t="s">
        <v>15</v>
      </c>
      <c r="E25" s="8">
        <v>1</v>
      </c>
      <c r="F25" s="9"/>
      <c r="G25" s="40"/>
      <c r="H25" s="40"/>
      <c r="I25" s="85">
        <f>IF(D25="","",1)</f>
        <v>1</v>
      </c>
    </row>
    <row r="26" spans="1:9" x14ac:dyDescent="0.2">
      <c r="A26" s="89"/>
      <c r="B26" s="88">
        <f>IF(D26="","",SUM($I$2:I26))</f>
        <v>7</v>
      </c>
      <c r="C26" s="76" t="s">
        <v>9</v>
      </c>
      <c r="D26" s="7" t="s">
        <v>1</v>
      </c>
      <c r="E26" s="8">
        <f>E25*E$2</f>
        <v>3</v>
      </c>
      <c r="F26" s="9"/>
      <c r="G26" s="40"/>
      <c r="H26" s="40"/>
      <c r="I26" s="85">
        <f>IF(D26="","",1)</f>
        <v>1</v>
      </c>
    </row>
    <row r="27" spans="1:9" x14ac:dyDescent="0.2">
      <c r="A27" s="89"/>
      <c r="B27" s="88">
        <f>IF(D27="","",SUM($I$2:I27))</f>
        <v>8</v>
      </c>
      <c r="C27" s="76" t="s">
        <v>26</v>
      </c>
      <c r="D27" s="96" t="s">
        <v>15</v>
      </c>
      <c r="E27" s="8">
        <f>E25</f>
        <v>1</v>
      </c>
      <c r="F27" s="9"/>
      <c r="G27" s="40"/>
      <c r="H27" s="40"/>
      <c r="I27" s="85">
        <f>IF(D27="","",1)</f>
        <v>1</v>
      </c>
    </row>
    <row r="28" spans="1:9" x14ac:dyDescent="0.2">
      <c r="A28" s="84" t="s">
        <v>111</v>
      </c>
      <c r="B28" s="88" t="str">
        <f>IF(D28="","",SUM($I$2:I28))</f>
        <v/>
      </c>
      <c r="C28" s="29" t="s">
        <v>110</v>
      </c>
      <c r="D28" s="7"/>
      <c r="E28" s="8"/>
      <c r="F28" s="9"/>
      <c r="G28" s="10"/>
      <c r="H28" s="10"/>
      <c r="I28" s="85" t="str">
        <f>IF(D28="","",1)</f>
        <v/>
      </c>
    </row>
    <row r="29" spans="1:9" x14ac:dyDescent="0.2">
      <c r="A29" s="89"/>
      <c r="B29" s="88">
        <f>IF(D29="","",SUM($I$2:I29))</f>
        <v>9</v>
      </c>
      <c r="C29" s="76" t="s">
        <v>34</v>
      </c>
      <c r="D29" s="96" t="s">
        <v>15</v>
      </c>
      <c r="E29" s="8">
        <v>1</v>
      </c>
      <c r="F29" s="9"/>
      <c r="G29" s="40"/>
      <c r="H29" s="40"/>
      <c r="I29" s="85">
        <f>IF(D29="","",1)</f>
        <v>1</v>
      </c>
    </row>
    <row r="30" spans="1:9" x14ac:dyDescent="0.2">
      <c r="A30" s="89"/>
      <c r="B30" s="88">
        <f>IF(D30="","",SUM($I$2:I30))</f>
        <v>10</v>
      </c>
      <c r="C30" s="76" t="s">
        <v>9</v>
      </c>
      <c r="D30" s="7" t="s">
        <v>1</v>
      </c>
      <c r="E30" s="8">
        <f>E29*E$2</f>
        <v>3</v>
      </c>
      <c r="F30" s="9"/>
      <c r="G30" s="40"/>
      <c r="H30" s="40"/>
      <c r="I30" s="85">
        <f>IF(D30="","",1)</f>
        <v>1</v>
      </c>
    </row>
    <row r="31" spans="1:9" x14ac:dyDescent="0.2">
      <c r="A31" s="89"/>
      <c r="B31" s="88">
        <f>IF(D31="","",SUM($I$2:I31))</f>
        <v>11</v>
      </c>
      <c r="C31" s="76" t="s">
        <v>26</v>
      </c>
      <c r="D31" s="96" t="s">
        <v>15</v>
      </c>
      <c r="E31" s="8">
        <f>E29</f>
        <v>1</v>
      </c>
      <c r="F31" s="9"/>
      <c r="G31" s="40"/>
      <c r="H31" s="40"/>
      <c r="I31" s="85">
        <f>IF(D31="","",1)</f>
        <v>1</v>
      </c>
    </row>
    <row r="32" spans="1:9" x14ac:dyDescent="0.2">
      <c r="A32" s="84" t="s">
        <v>62</v>
      </c>
      <c r="B32" s="88" t="str">
        <f>IF(D32="","",SUM($I$2:I32))</f>
        <v/>
      </c>
      <c r="C32" s="29" t="s">
        <v>61</v>
      </c>
      <c r="D32" s="7"/>
      <c r="E32" s="8"/>
      <c r="F32" s="9"/>
      <c r="G32" s="40"/>
      <c r="H32" s="40"/>
      <c r="I32" s="85" t="str">
        <f>IF(D32="","",1)</f>
        <v/>
      </c>
    </row>
    <row r="33" spans="1:9" s="86" customFormat="1" ht="25.5" x14ac:dyDescent="0.2">
      <c r="A33" s="89"/>
      <c r="B33" s="88">
        <f>IF(D33="","",SUM($I$2:I33))</f>
        <v>12</v>
      </c>
      <c r="C33" s="95" t="s">
        <v>28</v>
      </c>
      <c r="D33" s="96" t="s">
        <v>15</v>
      </c>
      <c r="E33" s="97">
        <v>1</v>
      </c>
      <c r="F33" s="98"/>
      <c r="G33" s="99"/>
      <c r="H33" s="99"/>
      <c r="I33" s="85">
        <f>IF(D33="","",1)</f>
        <v>1</v>
      </c>
    </row>
    <row r="34" spans="1:9" x14ac:dyDescent="0.2">
      <c r="A34" s="89"/>
      <c r="B34" s="88" t="str">
        <f>IF(D34="","",SUM($I$2:I34))</f>
        <v/>
      </c>
      <c r="C34" s="95" t="s">
        <v>109</v>
      </c>
      <c r="D34" s="67"/>
      <c r="E34" s="69"/>
      <c r="F34" s="66"/>
      <c r="G34" s="68"/>
      <c r="H34" s="68"/>
      <c r="I34" s="85" t="str">
        <f>IF(D34="","",1)</f>
        <v/>
      </c>
    </row>
    <row r="35" spans="1:9" x14ac:dyDescent="0.2">
      <c r="A35" s="89"/>
      <c r="B35" s="88">
        <f>IF(D35="","",SUM($I$2:I35))</f>
        <v>13</v>
      </c>
      <c r="C35" s="76" t="s">
        <v>27</v>
      </c>
      <c r="D35" s="125" t="s">
        <v>10</v>
      </c>
      <c r="E35" s="126">
        <v>100</v>
      </c>
      <c r="F35" s="9"/>
      <c r="G35" s="40"/>
      <c r="H35" s="40"/>
      <c r="I35" s="85">
        <f>IF(D35="","",1)</f>
        <v>1</v>
      </c>
    </row>
    <row r="36" spans="1:9" x14ac:dyDescent="0.2">
      <c r="A36" s="89"/>
      <c r="B36" s="88">
        <f>IF(D36="","",SUM($I$2:I36))</f>
        <v>14</v>
      </c>
      <c r="C36" s="76" t="s">
        <v>44</v>
      </c>
      <c r="D36" s="7" t="s">
        <v>1</v>
      </c>
      <c r="E36" s="8">
        <f>E2</f>
        <v>3</v>
      </c>
      <c r="F36" s="9"/>
      <c r="G36" s="40"/>
      <c r="H36" s="40"/>
      <c r="I36" s="85">
        <f>IF(D36="","",1)</f>
        <v>1</v>
      </c>
    </row>
    <row r="37" spans="1:9" x14ac:dyDescent="0.2">
      <c r="A37" s="84"/>
      <c r="B37" s="88">
        <f>IF(D37="","",SUM($I$2:I37))</f>
        <v>15</v>
      </c>
      <c r="C37" s="76" t="s">
        <v>26</v>
      </c>
      <c r="D37" s="7" t="s">
        <v>10</v>
      </c>
      <c r="E37" s="8">
        <v>100</v>
      </c>
      <c r="F37" s="9"/>
      <c r="G37" s="40"/>
      <c r="H37" s="40"/>
      <c r="I37" s="85">
        <f>IF(D37="","",1)</f>
        <v>1</v>
      </c>
    </row>
    <row r="38" spans="1:9" x14ac:dyDescent="0.2">
      <c r="A38" s="89"/>
      <c r="B38" s="88"/>
      <c r="C38" s="30"/>
      <c r="D38" s="7"/>
      <c r="E38" s="12"/>
      <c r="F38" s="13"/>
      <c r="G38" s="10"/>
      <c r="H38" s="10"/>
      <c r="I38" s="85" t="str">
        <f>IF(D38="","",1)</f>
        <v/>
      </c>
    </row>
    <row r="39" spans="1:9" ht="15.75" thickBot="1" x14ac:dyDescent="0.25">
      <c r="A39" s="51"/>
      <c r="B39" s="51"/>
      <c r="C39" s="51"/>
      <c r="D39" s="52"/>
      <c r="E39" s="53" t="str">
        <f>"sous total h.t. "&amp;B16</f>
        <v>sous total h.t. INSTALLATIONS COMMUNES DE CHANTIER</v>
      </c>
      <c r="F39" s="54"/>
      <c r="G39" s="55"/>
      <c r="H39" s="55"/>
      <c r="I39" s="85" t="str">
        <f>IF(D39="","",1)</f>
        <v/>
      </c>
    </row>
    <row r="40" spans="1:9" ht="15.75" thickTop="1" x14ac:dyDescent="0.2">
      <c r="A40" s="84"/>
      <c r="B40" s="92"/>
      <c r="C40" s="93"/>
      <c r="D40" s="7"/>
      <c r="E40" s="8"/>
      <c r="F40" s="9"/>
      <c r="G40" s="40"/>
      <c r="H40" s="40"/>
      <c r="I40" s="85"/>
    </row>
    <row r="41" spans="1:9" ht="15.75" customHeight="1" x14ac:dyDescent="0.25">
      <c r="A41" s="144" t="s">
        <v>17</v>
      </c>
      <c r="B41" s="165" t="s">
        <v>42</v>
      </c>
      <c r="C41" s="166"/>
      <c r="D41" s="32"/>
      <c r="E41" s="33"/>
      <c r="F41" s="34"/>
      <c r="G41" s="34"/>
      <c r="H41" s="34"/>
    </row>
    <row r="42" spans="1:9" x14ac:dyDescent="0.2">
      <c r="A42" s="84" t="s">
        <v>20</v>
      </c>
      <c r="B42" s="84"/>
      <c r="C42" s="29" t="s">
        <v>54</v>
      </c>
      <c r="D42" s="7"/>
      <c r="E42" s="8"/>
      <c r="F42" s="9"/>
      <c r="G42" s="10"/>
      <c r="H42" s="10"/>
      <c r="I42" s="85"/>
    </row>
    <row r="43" spans="1:9" x14ac:dyDescent="0.2">
      <c r="A43" s="84"/>
      <c r="B43" s="88"/>
      <c r="C43" s="70" t="s">
        <v>56</v>
      </c>
      <c r="D43" s="67"/>
      <c r="E43" s="69"/>
      <c r="F43" s="66"/>
      <c r="G43" s="68"/>
      <c r="H43" s="68"/>
      <c r="I43" s="85"/>
    </row>
    <row r="44" spans="1:9" x14ac:dyDescent="0.2">
      <c r="A44" s="89"/>
      <c r="B44" s="88">
        <f>IF(D44="","",SUM($I$2:I44))</f>
        <v>16</v>
      </c>
      <c r="C44" s="76" t="s">
        <v>30</v>
      </c>
      <c r="D44" s="7" t="s">
        <v>15</v>
      </c>
      <c r="E44" s="8">
        <v>1</v>
      </c>
      <c r="F44" s="9"/>
      <c r="G44" s="40"/>
      <c r="H44" s="40"/>
      <c r="I44" s="85">
        <f>IF(D44="","",1)</f>
        <v>1</v>
      </c>
    </row>
    <row r="45" spans="1:9" x14ac:dyDescent="0.2">
      <c r="A45" s="89"/>
      <c r="B45" s="88">
        <f>IF(D45="","",SUM($I$2:I45))</f>
        <v>17</v>
      </c>
      <c r="C45" s="76" t="s">
        <v>14</v>
      </c>
      <c r="D45" s="7" t="s">
        <v>1</v>
      </c>
      <c r="E45" s="8">
        <f>E2</f>
        <v>3</v>
      </c>
      <c r="F45" s="9"/>
      <c r="G45" s="40"/>
      <c r="H45" s="40"/>
      <c r="I45" s="85">
        <f>IF(D45="","",1)</f>
        <v>1</v>
      </c>
    </row>
    <row r="46" spans="1:9" x14ac:dyDescent="0.2">
      <c r="A46" s="89"/>
      <c r="B46" s="88">
        <f>IF(D46="","",SUM($I$2:I46))</f>
        <v>18</v>
      </c>
      <c r="C46" s="76" t="s">
        <v>25</v>
      </c>
      <c r="D46" s="7" t="s">
        <v>15</v>
      </c>
      <c r="E46" s="8">
        <v>1</v>
      </c>
      <c r="F46" s="9"/>
      <c r="G46" s="40"/>
      <c r="H46" s="40"/>
      <c r="I46" s="85">
        <f>IF(D46="","",1)</f>
        <v>1</v>
      </c>
    </row>
    <row r="47" spans="1:9" s="82" customFormat="1" x14ac:dyDescent="0.2">
      <c r="A47" s="89"/>
      <c r="B47" s="88" t="str">
        <f>IF(D47="","",SUM($I$2:I47))</f>
        <v/>
      </c>
      <c r="C47" s="70" t="s">
        <v>55</v>
      </c>
      <c r="D47" s="67"/>
      <c r="E47" s="69"/>
      <c r="F47" s="66"/>
      <c r="G47" s="68"/>
      <c r="H47" s="68"/>
      <c r="I47" s="85" t="str">
        <f>IF(D47="","",1)</f>
        <v/>
      </c>
    </row>
    <row r="48" spans="1:9" s="82" customFormat="1" x14ac:dyDescent="0.2">
      <c r="A48" s="89"/>
      <c r="B48" s="88">
        <f>IF(D48="","",SUM($I$2:I48))</f>
        <v>19</v>
      </c>
      <c r="C48" s="76" t="s">
        <v>30</v>
      </c>
      <c r="D48" s="7" t="s">
        <v>15</v>
      </c>
      <c r="E48" s="8">
        <v>1</v>
      </c>
      <c r="F48" s="9"/>
      <c r="G48" s="40"/>
      <c r="H48" s="40"/>
      <c r="I48" s="85">
        <f>IF(D48="","",1)</f>
        <v>1</v>
      </c>
    </row>
    <row r="49" spans="1:9" s="82" customFormat="1" x14ac:dyDescent="0.2">
      <c r="A49" s="89"/>
      <c r="B49" s="88">
        <f>IF(D49="","",SUM($I$2:I49))</f>
        <v>20</v>
      </c>
      <c r="C49" s="76" t="s">
        <v>14</v>
      </c>
      <c r="D49" s="7" t="s">
        <v>1</v>
      </c>
      <c r="E49" s="8">
        <f>E2</f>
        <v>3</v>
      </c>
      <c r="F49" s="9"/>
      <c r="G49" s="40"/>
      <c r="H49" s="40"/>
      <c r="I49" s="85">
        <f>IF(D49="","",1)</f>
        <v>1</v>
      </c>
    </row>
    <row r="50" spans="1:9" s="82" customFormat="1" x14ac:dyDescent="0.2">
      <c r="A50" s="89"/>
      <c r="B50" s="88">
        <f>IF(D50="","",SUM($I$2:I50))</f>
        <v>21</v>
      </c>
      <c r="C50" s="76" t="s">
        <v>25</v>
      </c>
      <c r="D50" s="7" t="s">
        <v>15</v>
      </c>
      <c r="E50" s="8">
        <v>1</v>
      </c>
      <c r="F50" s="9"/>
      <c r="G50" s="40"/>
      <c r="H50" s="40"/>
      <c r="I50" s="85">
        <f>IF(D50="","",1)</f>
        <v>1</v>
      </c>
    </row>
    <row r="51" spans="1:9" x14ac:dyDescent="0.2">
      <c r="A51" s="145"/>
      <c r="B51" s="88" t="str">
        <f>IF(D51="","",SUM($I$2:I51))</f>
        <v/>
      </c>
      <c r="C51" s="70" t="s">
        <v>39</v>
      </c>
      <c r="D51" s="77"/>
      <c r="E51" s="78"/>
      <c r="F51" s="79"/>
      <c r="G51" s="80"/>
      <c r="H51" s="80"/>
      <c r="I51" s="85" t="str">
        <f>IF(D51="","",1)</f>
        <v/>
      </c>
    </row>
    <row r="52" spans="1:9" x14ac:dyDescent="0.2">
      <c r="A52" s="146"/>
      <c r="B52" s="88">
        <f>IF(D52="","",SUM($I$2:I52))</f>
        <v>22</v>
      </c>
      <c r="C52" s="76" t="s">
        <v>37</v>
      </c>
      <c r="D52" s="7" t="s">
        <v>11</v>
      </c>
      <c r="E52" s="12">
        <v>12.6</v>
      </c>
      <c r="F52" s="9"/>
      <c r="G52" s="40"/>
      <c r="H52" s="40"/>
      <c r="I52" s="85">
        <f>IF(D52="","",1)</f>
        <v>1</v>
      </c>
    </row>
    <row r="53" spans="1:9" x14ac:dyDescent="0.2">
      <c r="A53" s="146"/>
      <c r="B53" s="88">
        <f>IF(D53="","",SUM($I$2:I53))</f>
        <v>23</v>
      </c>
      <c r="C53" s="76" t="s">
        <v>9</v>
      </c>
      <c r="D53" s="7" t="s">
        <v>1</v>
      </c>
      <c r="E53" s="8">
        <f>E2</f>
        <v>3</v>
      </c>
      <c r="F53" s="9"/>
      <c r="G53" s="40"/>
      <c r="H53" s="40"/>
      <c r="I53" s="85">
        <f>IF(D53="","",1)</f>
        <v>1</v>
      </c>
    </row>
    <row r="54" spans="1:9" x14ac:dyDescent="0.2">
      <c r="A54" s="146"/>
      <c r="B54" s="88">
        <f>IF(D54="","",SUM($I$2:I54))</f>
        <v>24</v>
      </c>
      <c r="C54" s="76" t="s">
        <v>38</v>
      </c>
      <c r="D54" s="7" t="s">
        <v>11</v>
      </c>
      <c r="E54" s="12">
        <f>E52</f>
        <v>12.6</v>
      </c>
      <c r="F54" s="9"/>
      <c r="G54" s="40"/>
      <c r="H54" s="40"/>
      <c r="I54" s="85">
        <f>IF(D54="","",1)</f>
        <v>1</v>
      </c>
    </row>
    <row r="55" spans="1:9" s="75" customFormat="1" x14ac:dyDescent="0.2">
      <c r="A55" s="89"/>
      <c r="B55" s="88">
        <f>IF(D55="","",SUM($I$2:I55))</f>
        <v>25</v>
      </c>
      <c r="C55" s="70" t="s">
        <v>43</v>
      </c>
      <c r="D55" s="7" t="s">
        <v>10</v>
      </c>
      <c r="E55" s="12">
        <f>340+40</f>
        <v>380</v>
      </c>
      <c r="F55" s="9"/>
      <c r="G55" s="40"/>
      <c r="H55" s="40"/>
      <c r="I55" s="85">
        <f>IF(D55="","",1)</f>
        <v>1</v>
      </c>
    </row>
    <row r="56" spans="1:9" x14ac:dyDescent="0.25">
      <c r="A56" s="89"/>
      <c r="B56" s="88"/>
      <c r="C56" s="30"/>
      <c r="D56" s="7"/>
      <c r="E56" s="12"/>
      <c r="F56" s="13"/>
      <c r="G56" s="10"/>
      <c r="H56" s="10"/>
    </row>
    <row r="57" spans="1:9" ht="15.75" thickBot="1" x14ac:dyDescent="0.3">
      <c r="A57" s="51"/>
      <c r="B57" s="51"/>
      <c r="C57" s="51"/>
      <c r="D57" s="52"/>
      <c r="E57" s="53" t="str">
        <f>"sous total h.t. "&amp;B41</f>
        <v>sous total h.t. ÉCHAFAUDAGES, AGRÈS ET PROTECTIONS</v>
      </c>
      <c r="F57" s="54"/>
      <c r="G57" s="55"/>
      <c r="H57" s="55"/>
    </row>
    <row r="58" spans="1:9" ht="15.75" thickTop="1" x14ac:dyDescent="0.25">
      <c r="A58" s="147"/>
      <c r="B58" s="91" t="str">
        <f>IF(F58="","",SUM(#REF!))</f>
        <v/>
      </c>
      <c r="C58" s="46"/>
      <c r="D58" s="7"/>
      <c r="E58" s="12"/>
      <c r="F58" s="10"/>
      <c r="G58" s="10"/>
      <c r="H58" s="10"/>
    </row>
    <row r="59" spans="1:9" ht="15.75" x14ac:dyDescent="0.25">
      <c r="A59" s="148" t="s">
        <v>52</v>
      </c>
      <c r="B59" s="90" t="s">
        <v>51</v>
      </c>
      <c r="C59" s="47"/>
      <c r="D59" s="36"/>
      <c r="E59" s="36"/>
      <c r="F59" s="15"/>
      <c r="G59" s="16"/>
      <c r="H59" s="16"/>
    </row>
    <row r="60" spans="1:9" x14ac:dyDescent="0.2">
      <c r="A60" s="84" t="s">
        <v>50</v>
      </c>
      <c r="B60" s="88">
        <f>IF(D60="","",SUM($I$2:I60))</f>
        <v>26</v>
      </c>
      <c r="C60" s="81" t="s">
        <v>45</v>
      </c>
      <c r="D60" s="7" t="s">
        <v>40</v>
      </c>
      <c r="E60" s="8">
        <v>1</v>
      </c>
      <c r="F60" s="17"/>
      <c r="G60" s="40"/>
      <c r="H60" s="40"/>
      <c r="I60" s="85">
        <f>IF(D60="","",1)</f>
        <v>1</v>
      </c>
    </row>
    <row r="61" spans="1:9" x14ac:dyDescent="0.25">
      <c r="A61" s="84"/>
      <c r="B61" s="88"/>
      <c r="C61" s="76" t="s">
        <v>36</v>
      </c>
      <c r="D61" s="67"/>
      <c r="E61" s="73"/>
      <c r="F61" s="74"/>
      <c r="G61" s="68"/>
      <c r="H61" s="68"/>
    </row>
    <row r="62" spans="1:9" x14ac:dyDescent="0.25">
      <c r="A62" s="89"/>
      <c r="B62" s="88"/>
      <c r="C62" s="30"/>
      <c r="D62" s="7"/>
      <c r="E62" s="12"/>
      <c r="F62" s="13"/>
      <c r="G62" s="10"/>
      <c r="H62" s="10"/>
    </row>
    <row r="63" spans="1:9" ht="15.75" thickBot="1" x14ac:dyDescent="0.3">
      <c r="A63" s="51"/>
      <c r="B63" s="51"/>
      <c r="C63" s="51"/>
      <c r="D63" s="52"/>
      <c r="E63" s="53" t="str">
        <f>"sous total h.t. "&amp;B59</f>
        <v>sous total h.t. OUVRAGE DE DÉMOLITION</v>
      </c>
      <c r="F63" s="54"/>
      <c r="G63" s="55"/>
      <c r="H63" s="55"/>
    </row>
    <row r="64" spans="1:9" ht="15.75" thickTop="1" x14ac:dyDescent="0.25">
      <c r="A64" s="149"/>
      <c r="B64" s="118"/>
      <c r="C64" s="31"/>
      <c r="D64" s="60"/>
      <c r="E64" s="61"/>
      <c r="F64" s="62"/>
      <c r="G64" s="63"/>
      <c r="H64" s="63"/>
    </row>
    <row r="65" spans="1:9" ht="15.75" x14ac:dyDescent="0.25">
      <c r="A65" s="148" t="s">
        <v>49</v>
      </c>
      <c r="B65" s="90" t="s">
        <v>73</v>
      </c>
      <c r="C65" s="47"/>
      <c r="D65" s="14"/>
      <c r="E65" s="14"/>
      <c r="F65" s="15"/>
      <c r="G65" s="16"/>
      <c r="H65" s="16"/>
    </row>
    <row r="66" spans="1:9" ht="15.75" x14ac:dyDescent="0.25">
      <c r="A66" s="84" t="s">
        <v>53</v>
      </c>
      <c r="B66" s="90"/>
      <c r="C66" s="31" t="s">
        <v>94</v>
      </c>
      <c r="D66" s="14"/>
      <c r="E66" s="14"/>
      <c r="F66" s="15"/>
      <c r="G66" s="16"/>
      <c r="H66" s="16"/>
    </row>
    <row r="67" spans="1:9" collapsed="1" x14ac:dyDescent="0.2">
      <c r="A67" s="150"/>
      <c r="B67" s="88">
        <f>IF(D67="","",SUM($I$2:I67))</f>
        <v>27</v>
      </c>
      <c r="C67" s="45" t="s">
        <v>46</v>
      </c>
      <c r="D67" s="7" t="s">
        <v>15</v>
      </c>
      <c r="E67" s="8">
        <v>1</v>
      </c>
      <c r="F67" s="17"/>
      <c r="G67" s="40"/>
      <c r="H67" s="40"/>
      <c r="I67" s="85">
        <f>IF(D67="","",1)</f>
        <v>1</v>
      </c>
    </row>
    <row r="68" spans="1:9" x14ac:dyDescent="0.2">
      <c r="A68" s="84" t="s">
        <v>47</v>
      </c>
      <c r="B68" s="88" t="str">
        <f>IF(D68="","",SUM($I$2:I68))</f>
        <v/>
      </c>
      <c r="C68" s="31" t="s">
        <v>63</v>
      </c>
      <c r="D68" s="7"/>
      <c r="E68" s="41"/>
      <c r="F68" s="10"/>
      <c r="G68" s="10"/>
      <c r="H68" s="10"/>
      <c r="I68" s="85" t="str">
        <f>IF(D68="","",1)</f>
        <v/>
      </c>
    </row>
    <row r="69" spans="1:9" x14ac:dyDescent="0.2">
      <c r="A69" s="84"/>
      <c r="B69" s="88">
        <f>IF(D69="","",SUM($I$2:I69))</f>
        <v>28</v>
      </c>
      <c r="C69" s="45" t="s">
        <v>65</v>
      </c>
      <c r="D69" s="7" t="s">
        <v>8</v>
      </c>
      <c r="E69" s="41">
        <v>60</v>
      </c>
      <c r="F69" s="17"/>
      <c r="G69" s="40"/>
      <c r="H69" s="40"/>
      <c r="I69" s="85">
        <f>IF(D69="","",1)</f>
        <v>1</v>
      </c>
    </row>
    <row r="70" spans="1:9" ht="16.5" customHeight="1" x14ac:dyDescent="0.2">
      <c r="A70" s="84"/>
      <c r="B70" s="88">
        <f>IF(D70="","",SUM($I$2:I70))</f>
        <v>29</v>
      </c>
      <c r="C70" s="45" t="s">
        <v>66</v>
      </c>
      <c r="D70" s="7" t="s">
        <v>10</v>
      </c>
      <c r="E70" s="12">
        <v>29</v>
      </c>
      <c r="F70" s="17"/>
      <c r="G70" s="40"/>
      <c r="H70" s="40"/>
      <c r="I70" s="85">
        <f>IF(D70="","",1)</f>
        <v>1</v>
      </c>
    </row>
    <row r="71" spans="1:9" x14ac:dyDescent="0.2">
      <c r="A71" s="84" t="s">
        <v>48</v>
      </c>
      <c r="B71" s="88" t="str">
        <f>IF(D71="","",SUM($I$2:I71))</f>
        <v/>
      </c>
      <c r="C71" s="120" t="s">
        <v>64</v>
      </c>
      <c r="D71" s="37"/>
      <c r="E71" s="38"/>
      <c r="F71" s="11"/>
      <c r="G71" s="11"/>
      <c r="H71" s="11"/>
      <c r="I71" s="85" t="str">
        <f>IF(D71="","",1)</f>
        <v/>
      </c>
    </row>
    <row r="72" spans="1:9" x14ac:dyDescent="0.2">
      <c r="A72" s="84"/>
      <c r="B72" s="88">
        <f>IF(D72="","",SUM($I$2:I72))</f>
        <v>30</v>
      </c>
      <c r="C72" s="45" t="s">
        <v>67</v>
      </c>
      <c r="D72" s="7" t="s">
        <v>15</v>
      </c>
      <c r="E72" s="41">
        <v>1</v>
      </c>
      <c r="F72" s="10"/>
      <c r="G72" s="10"/>
      <c r="H72" s="10"/>
      <c r="I72" s="85">
        <f>IF(D72="","",1)</f>
        <v>1</v>
      </c>
    </row>
    <row r="73" spans="1:9" x14ac:dyDescent="0.2">
      <c r="A73" s="84"/>
      <c r="B73" s="88">
        <f>IF(D73="","",SUM($I$2:I73))</f>
        <v>31</v>
      </c>
      <c r="C73" s="45" t="s">
        <v>68</v>
      </c>
      <c r="D73" s="72" t="s">
        <v>32</v>
      </c>
      <c r="E73" s="12">
        <f>3*0.3</f>
        <v>0.89999999999999991</v>
      </c>
      <c r="F73" s="9"/>
      <c r="G73" s="40"/>
      <c r="H73" s="40"/>
      <c r="I73" s="85">
        <f>IF(D73="","",1)</f>
        <v>1</v>
      </c>
    </row>
    <row r="74" spans="1:9" x14ac:dyDescent="0.2">
      <c r="A74" s="84"/>
      <c r="B74" s="88">
        <f>IF(D74="","",SUM($I$2:I74))</f>
        <v>32</v>
      </c>
      <c r="C74" s="45" t="s">
        <v>69</v>
      </c>
      <c r="D74" s="7" t="s">
        <v>15</v>
      </c>
      <c r="E74" s="41">
        <v>1</v>
      </c>
      <c r="F74" s="17"/>
      <c r="G74" s="40"/>
      <c r="H74" s="40"/>
      <c r="I74" s="85">
        <f>IF(D74="","",1)</f>
        <v>1</v>
      </c>
    </row>
    <row r="75" spans="1:9" x14ac:dyDescent="0.2">
      <c r="A75" s="84"/>
      <c r="B75" s="88">
        <f>IF(D75="","",SUM($I$2:I75))</f>
        <v>33</v>
      </c>
      <c r="C75" s="45" t="s">
        <v>70</v>
      </c>
      <c r="D75" s="7" t="s">
        <v>8</v>
      </c>
      <c r="E75" s="41">
        <v>56</v>
      </c>
      <c r="F75" s="17"/>
      <c r="G75" s="40"/>
      <c r="H75" s="40"/>
      <c r="I75" s="85">
        <f>IF(D75="","",1)</f>
        <v>1</v>
      </c>
    </row>
    <row r="76" spans="1:9" x14ac:dyDescent="0.2">
      <c r="A76" s="84"/>
      <c r="B76" s="88">
        <f>IF(D76="","",SUM($I$2:I76))</f>
        <v>34</v>
      </c>
      <c r="C76" s="45" t="s">
        <v>66</v>
      </c>
      <c r="D76" s="7" t="s">
        <v>10</v>
      </c>
      <c r="E76" s="12">
        <v>8.5</v>
      </c>
      <c r="F76" s="17"/>
      <c r="G76" s="40"/>
      <c r="H76" s="40"/>
      <c r="I76" s="85">
        <f>IF(D76="","",1)</f>
        <v>1</v>
      </c>
    </row>
    <row r="77" spans="1:9" x14ac:dyDescent="0.2">
      <c r="A77" s="84"/>
      <c r="B77" s="88">
        <f>IF(D77="","",SUM($I$2:I77))</f>
        <v>35</v>
      </c>
      <c r="C77" s="45" t="s">
        <v>71</v>
      </c>
      <c r="D77" s="7" t="s">
        <v>8</v>
      </c>
      <c r="E77" s="12">
        <v>3</v>
      </c>
      <c r="F77" s="17"/>
      <c r="G77" s="40"/>
      <c r="H77" s="40"/>
      <c r="I77" s="85">
        <f>IF(D77="","",1)</f>
        <v>1</v>
      </c>
    </row>
    <row r="78" spans="1:9" x14ac:dyDescent="0.2">
      <c r="A78" s="84"/>
      <c r="B78" s="88">
        <f>IF(D78="","",SUM($I$2:I78))</f>
        <v>36</v>
      </c>
      <c r="C78" s="45" t="s">
        <v>72</v>
      </c>
      <c r="D78" s="7" t="s">
        <v>10</v>
      </c>
      <c r="E78" s="12">
        <v>8.5</v>
      </c>
      <c r="F78" s="17"/>
      <c r="G78" s="40"/>
      <c r="H78" s="40"/>
      <c r="I78" s="85">
        <f>IF(D78="","",1)</f>
        <v>1</v>
      </c>
    </row>
    <row r="79" spans="1:9" x14ac:dyDescent="0.2">
      <c r="A79" s="84" t="s">
        <v>75</v>
      </c>
      <c r="B79" s="88">
        <f>IF(D79="","",SUM($I$2:I79))</f>
        <v>37</v>
      </c>
      <c r="C79" s="133" t="s">
        <v>74</v>
      </c>
      <c r="D79" s="7" t="s">
        <v>15</v>
      </c>
      <c r="E79" s="41">
        <v>1</v>
      </c>
      <c r="F79" s="17"/>
      <c r="G79" s="40"/>
      <c r="H79" s="40"/>
      <c r="I79" s="85">
        <f>IF(D79="","",1)</f>
        <v>1</v>
      </c>
    </row>
    <row r="80" spans="1:9" x14ac:dyDescent="0.2">
      <c r="A80" s="84" t="s">
        <v>77</v>
      </c>
      <c r="B80" s="88" t="str">
        <f>IF(D80="","",SUM($I$2:I80))</f>
        <v/>
      </c>
      <c r="C80" s="120" t="s">
        <v>76</v>
      </c>
      <c r="D80" s="37"/>
      <c r="E80" s="38"/>
      <c r="F80" s="11"/>
      <c r="G80" s="11"/>
      <c r="H80" s="11"/>
      <c r="I80" s="85" t="str">
        <f>IF(D80="","",1)</f>
        <v/>
      </c>
    </row>
    <row r="81" spans="1:9" x14ac:dyDescent="0.2">
      <c r="A81" s="96"/>
      <c r="B81" s="88">
        <f>IF(D81="","",SUM($I$2:I81))</f>
        <v>38</v>
      </c>
      <c r="C81" s="45" t="s">
        <v>41</v>
      </c>
      <c r="D81" s="7" t="s">
        <v>15</v>
      </c>
      <c r="E81" s="8">
        <v>1</v>
      </c>
      <c r="F81" s="17"/>
      <c r="G81" s="40"/>
      <c r="H81" s="40"/>
      <c r="I81" s="85">
        <f>IF(D81="","",1)</f>
        <v>1</v>
      </c>
    </row>
    <row r="82" spans="1:9" x14ac:dyDescent="0.2">
      <c r="A82" s="84" t="s">
        <v>117</v>
      </c>
      <c r="B82" s="88">
        <f>IF(D82="","",SUM($I$2:I82))</f>
        <v>39</v>
      </c>
      <c r="C82" s="133" t="s">
        <v>118</v>
      </c>
      <c r="D82" s="7" t="s">
        <v>8</v>
      </c>
      <c r="E82" s="8">
        <v>12</v>
      </c>
      <c r="F82" s="9"/>
      <c r="G82" s="40"/>
      <c r="H82" s="40"/>
      <c r="I82" s="85">
        <f>IF(D82="","",1)</f>
        <v>1</v>
      </c>
    </row>
    <row r="83" spans="1:9" x14ac:dyDescent="0.2">
      <c r="A83" s="84" t="s">
        <v>79</v>
      </c>
      <c r="B83" s="88">
        <f>IF(D83="","",SUM($I$2:I83))</f>
        <v>40</v>
      </c>
      <c r="C83" s="133" t="s">
        <v>123</v>
      </c>
      <c r="D83" s="7" t="s">
        <v>8</v>
      </c>
      <c r="E83" s="8">
        <v>12</v>
      </c>
      <c r="F83" s="9"/>
      <c r="G83" s="40"/>
      <c r="H83" s="40"/>
      <c r="I83" s="85">
        <f>IF(D83="","",1)</f>
        <v>1</v>
      </c>
    </row>
    <row r="84" spans="1:9" ht="15.75" x14ac:dyDescent="0.2">
      <c r="A84" s="84" t="s">
        <v>122</v>
      </c>
      <c r="B84" s="88" t="str">
        <f>IF(D84="","",SUM($I$2:I84))</f>
        <v/>
      </c>
      <c r="C84" s="31" t="s">
        <v>21</v>
      </c>
      <c r="D84" s="36"/>
      <c r="E84" s="36"/>
      <c r="F84" s="15"/>
      <c r="G84" s="16"/>
      <c r="H84" s="16"/>
      <c r="I84" s="85" t="str">
        <f>IF(D84="","",1)</f>
        <v/>
      </c>
    </row>
    <row r="85" spans="1:9" x14ac:dyDescent="0.2">
      <c r="A85" s="84"/>
      <c r="B85" s="88">
        <f>IF(D85="","",SUM($I$2:I85))</f>
        <v>41</v>
      </c>
      <c r="C85" s="45" t="s">
        <v>78</v>
      </c>
      <c r="D85" s="7" t="s">
        <v>8</v>
      </c>
      <c r="E85" s="8">
        <v>1</v>
      </c>
      <c r="F85" s="9"/>
      <c r="G85" s="40"/>
      <c r="H85" s="40"/>
      <c r="I85" s="85">
        <f>IF(D85="","",1)</f>
        <v>1</v>
      </c>
    </row>
    <row r="86" spans="1:9" x14ac:dyDescent="0.2">
      <c r="A86" s="128"/>
      <c r="B86" s="88"/>
      <c r="C86" s="45"/>
      <c r="D86" s="7"/>
      <c r="E86" s="8"/>
      <c r="F86" s="18"/>
      <c r="G86" s="18"/>
      <c r="H86" s="18"/>
      <c r="I86" s="85" t="str">
        <f>IF(D86="","",1)</f>
        <v/>
      </c>
    </row>
    <row r="87" spans="1:9" ht="15.75" thickBot="1" x14ac:dyDescent="0.25">
      <c r="A87" s="51"/>
      <c r="B87" s="51"/>
      <c r="C87" s="51"/>
      <c r="D87" s="52"/>
      <c r="E87" s="53" t="str">
        <f>"sous total h.t. "&amp;B65</f>
        <v>sous total h.t. OUVRAGES DE MAÇONNERIE</v>
      </c>
      <c r="F87" s="54"/>
      <c r="G87" s="55"/>
      <c r="H87" s="55"/>
      <c r="I87" s="85" t="str">
        <f>IF(D87="","",1)</f>
        <v/>
      </c>
    </row>
    <row r="88" spans="1:9" ht="15.75" thickTop="1" x14ac:dyDescent="0.2">
      <c r="A88" s="147"/>
      <c r="B88" s="119" t="str">
        <f>IF(F88="","",SUM(#REF!))</f>
        <v/>
      </c>
      <c r="C88" s="64"/>
      <c r="D88" s="59"/>
      <c r="E88" s="65"/>
      <c r="F88" s="63"/>
      <c r="G88" s="63"/>
      <c r="H88" s="63"/>
      <c r="I88" s="85" t="str">
        <f>IF(D88="","",1)</f>
        <v/>
      </c>
    </row>
    <row r="89" spans="1:9" ht="15.75" x14ac:dyDescent="0.2">
      <c r="A89" s="148" t="s">
        <v>81</v>
      </c>
      <c r="B89" s="90" t="s">
        <v>80</v>
      </c>
      <c r="C89" s="47"/>
      <c r="D89" s="14"/>
      <c r="E89" s="14"/>
      <c r="F89" s="15"/>
      <c r="G89" s="16"/>
      <c r="H89" s="16"/>
      <c r="I89" s="85" t="str">
        <f>IF(D89="","",1)</f>
        <v/>
      </c>
    </row>
    <row r="90" spans="1:9" x14ac:dyDescent="0.2">
      <c r="A90" s="84" t="s">
        <v>82</v>
      </c>
      <c r="B90" s="88" t="str">
        <f>IF(D90="","",SUM($I$2:I90))</f>
        <v/>
      </c>
      <c r="C90" s="134" t="s">
        <v>83</v>
      </c>
      <c r="D90" s="67"/>
      <c r="E90" s="73"/>
      <c r="F90" s="74"/>
      <c r="G90" s="68"/>
      <c r="H90" s="68"/>
      <c r="I90" s="85" t="str">
        <f>IF(D90="","",1)</f>
        <v/>
      </c>
    </row>
    <row r="91" spans="1:9" ht="38.25" x14ac:dyDescent="0.2">
      <c r="A91" s="84"/>
      <c r="B91" s="88">
        <f>IF(D91="","",SUM($I$2:I91))</f>
        <v>42</v>
      </c>
      <c r="C91" s="45" t="s">
        <v>124</v>
      </c>
      <c r="D91" s="7" t="s">
        <v>10</v>
      </c>
      <c r="E91" s="12">
        <f>340</f>
        <v>340</v>
      </c>
      <c r="F91" s="9"/>
      <c r="G91" s="40"/>
      <c r="H91" s="40"/>
      <c r="I91" s="85">
        <f>IF(D91="","",1)</f>
        <v>1</v>
      </c>
    </row>
    <row r="92" spans="1:9" x14ac:dyDescent="0.2">
      <c r="A92" s="84" t="s">
        <v>86</v>
      </c>
      <c r="B92" s="88">
        <f>IF(D92="","",SUM($I$2:I92))</f>
        <v>43</v>
      </c>
      <c r="C92" s="134" t="s">
        <v>87</v>
      </c>
      <c r="D92" s="7" t="s">
        <v>10</v>
      </c>
      <c r="E92" s="12">
        <v>60</v>
      </c>
      <c r="F92" s="9"/>
      <c r="G92" s="40"/>
      <c r="H92" s="40"/>
      <c r="I92" s="85">
        <f>IF(D92="","",1)</f>
        <v>1</v>
      </c>
    </row>
    <row r="93" spans="1:9" x14ac:dyDescent="0.25">
      <c r="A93" s="84" t="s">
        <v>84</v>
      </c>
      <c r="B93" s="3"/>
      <c r="C93" s="134" t="s">
        <v>85</v>
      </c>
      <c r="D93" s="67"/>
      <c r="E93" s="73"/>
      <c r="F93" s="74"/>
      <c r="G93" s="68"/>
      <c r="H93" s="68"/>
    </row>
    <row r="94" spans="1:9" ht="38.25" x14ac:dyDescent="0.2">
      <c r="A94" s="84"/>
      <c r="B94" s="88">
        <f>IF(D94="","",SUM($I$2:I94))</f>
        <v>44</v>
      </c>
      <c r="C94" s="35" t="s">
        <v>31</v>
      </c>
      <c r="D94" s="7" t="s">
        <v>10</v>
      </c>
      <c r="E94" s="12">
        <f>E91</f>
        <v>340</v>
      </c>
      <c r="F94" s="17"/>
      <c r="G94" s="40"/>
      <c r="H94" s="40"/>
      <c r="I94" s="85">
        <f>IF(D94="","",1)</f>
        <v>1</v>
      </c>
    </row>
    <row r="95" spans="1:9" x14ac:dyDescent="0.2">
      <c r="A95" s="128"/>
      <c r="B95" s="88"/>
      <c r="C95" s="45"/>
      <c r="D95" s="7"/>
      <c r="E95" s="8"/>
      <c r="F95" s="18"/>
      <c r="G95" s="18"/>
      <c r="H95" s="18"/>
      <c r="I95" s="85" t="str">
        <f>IF(D95="","",1)</f>
        <v/>
      </c>
    </row>
    <row r="96" spans="1:9" ht="15.75" thickBot="1" x14ac:dyDescent="0.25">
      <c r="A96" s="51"/>
      <c r="B96" s="51"/>
      <c r="C96" s="51"/>
      <c r="D96" s="52"/>
      <c r="E96" s="53" t="str">
        <f>"sous total h.t. "&amp;B89</f>
        <v>sous total h.t. OUVRAGES DE NETTOYAGE ET DE CONSOLIDATION DE LA PIERRE</v>
      </c>
      <c r="F96" s="54"/>
      <c r="G96" s="55"/>
      <c r="H96" s="55"/>
      <c r="I96" s="85" t="str">
        <f>IF(D96="","",1)</f>
        <v/>
      </c>
    </row>
    <row r="97" spans="1:9" ht="15.75" thickTop="1" x14ac:dyDescent="0.2">
      <c r="A97" s="147"/>
      <c r="B97" s="119" t="str">
        <f>IF(F97="","",SUM(#REF!))</f>
        <v/>
      </c>
      <c r="C97" s="64"/>
      <c r="D97" s="59"/>
      <c r="E97" s="65"/>
      <c r="F97" s="63"/>
      <c r="G97" s="63"/>
      <c r="H97" s="63"/>
      <c r="I97" s="85" t="str">
        <f>IF(D97="","",1)</f>
        <v/>
      </c>
    </row>
    <row r="98" spans="1:9" ht="15.75" x14ac:dyDescent="0.2">
      <c r="A98" s="148" t="s">
        <v>88</v>
      </c>
      <c r="B98" s="90" t="s">
        <v>89</v>
      </c>
      <c r="C98" s="47"/>
      <c r="D98" s="14"/>
      <c r="E98" s="14"/>
      <c r="F98" s="15"/>
      <c r="G98" s="16"/>
      <c r="H98" s="16"/>
      <c r="I98" s="85" t="str">
        <f>IF(D98="","",1)</f>
        <v/>
      </c>
    </row>
    <row r="99" spans="1:9" x14ac:dyDescent="0.2">
      <c r="A99" s="84" t="s">
        <v>120</v>
      </c>
      <c r="B99" s="88"/>
      <c r="C99" s="121" t="s">
        <v>119</v>
      </c>
      <c r="D99" s="67"/>
      <c r="E99" s="73"/>
      <c r="F99" s="74"/>
      <c r="G99" s="40"/>
      <c r="H99" s="40"/>
      <c r="I99" s="85"/>
    </row>
    <row r="100" spans="1:9" x14ac:dyDescent="0.2">
      <c r="A100" s="96"/>
      <c r="B100" s="88">
        <f>IF(D100="","",SUM($I$2:I103))</f>
        <v>46</v>
      </c>
      <c r="C100" s="45" t="s">
        <v>33</v>
      </c>
      <c r="D100" s="7" t="s">
        <v>16</v>
      </c>
      <c r="E100" s="71">
        <v>0.3</v>
      </c>
      <c r="F100" s="17"/>
      <c r="G100" s="40"/>
      <c r="H100" s="40"/>
      <c r="I100" s="85">
        <f>IF(D100="","",1)</f>
        <v>1</v>
      </c>
    </row>
    <row r="101" spans="1:9" x14ac:dyDescent="0.2">
      <c r="A101" s="84" t="s">
        <v>90</v>
      </c>
      <c r="B101" s="88" t="str">
        <f>IF(D101="","",SUM($I$2:I106))</f>
        <v/>
      </c>
      <c r="C101" s="121" t="s">
        <v>144</v>
      </c>
      <c r="D101" s="7"/>
      <c r="E101" s="12"/>
      <c r="F101" s="17"/>
      <c r="G101" s="40"/>
      <c r="H101" s="40"/>
      <c r="I101" s="85" t="str">
        <f>IF(D101="","",1)</f>
        <v/>
      </c>
    </row>
    <row r="102" spans="1:9" x14ac:dyDescent="0.2">
      <c r="A102" s="84"/>
      <c r="B102" s="88">
        <f>IF(D102="","",SUM($I$2:I104))</f>
        <v>47</v>
      </c>
      <c r="C102" s="140" t="s">
        <v>145</v>
      </c>
      <c r="D102" s="96" t="s">
        <v>10</v>
      </c>
      <c r="E102" s="131">
        <f>E104</f>
        <v>102</v>
      </c>
      <c r="F102" s="130"/>
      <c r="G102" s="99"/>
      <c r="H102" s="99"/>
      <c r="I102" s="85">
        <f>IF(D102="","",1)</f>
        <v>1</v>
      </c>
    </row>
    <row r="103" spans="1:9" x14ac:dyDescent="0.2">
      <c r="A103" s="84" t="s">
        <v>141</v>
      </c>
      <c r="B103" s="88"/>
      <c r="C103" s="121" t="s">
        <v>143</v>
      </c>
      <c r="D103" s="67"/>
      <c r="E103" s="73"/>
      <c r="F103" s="74"/>
      <c r="G103" s="40"/>
      <c r="H103" s="40"/>
      <c r="I103" s="85" t="str">
        <f>IF(D103="","",1)</f>
        <v/>
      </c>
    </row>
    <row r="104" spans="1:9" ht="25.5" x14ac:dyDescent="0.2">
      <c r="A104" s="128"/>
      <c r="B104" s="88">
        <f>IF(D104="","",SUM($I$2:I104))</f>
        <v>47</v>
      </c>
      <c r="C104" s="45" t="s">
        <v>142</v>
      </c>
      <c r="D104" s="7" t="s">
        <v>10</v>
      </c>
      <c r="E104" s="12">
        <f>E94*0.3</f>
        <v>102</v>
      </c>
      <c r="F104" s="17"/>
      <c r="G104" s="40"/>
      <c r="H104" s="40"/>
      <c r="I104" s="85">
        <f>IF(D104="","",1)</f>
        <v>1</v>
      </c>
    </row>
    <row r="105" spans="1:9" x14ac:dyDescent="0.2">
      <c r="A105" s="128"/>
      <c r="B105" s="88" t="str">
        <f>IF(D105="","",SUM($I$2:I108))</f>
        <v/>
      </c>
      <c r="C105" s="45"/>
      <c r="D105" s="7"/>
      <c r="E105" s="8"/>
      <c r="F105" s="18"/>
      <c r="G105" s="18"/>
      <c r="H105" s="18"/>
      <c r="I105" s="85" t="str">
        <f>IF(D105="","",1)</f>
        <v/>
      </c>
    </row>
    <row r="106" spans="1:9" ht="15.75" thickBot="1" x14ac:dyDescent="0.25">
      <c r="A106" s="51"/>
      <c r="B106" s="51"/>
      <c r="C106" s="51"/>
      <c r="D106" s="52"/>
      <c r="E106" s="53" t="str">
        <f>"sous total h.t. "&amp;B98</f>
        <v>sous total h.t. OUVRAGES EN PIERRE DE TAILLE</v>
      </c>
      <c r="F106" s="54"/>
      <c r="G106" s="55"/>
      <c r="H106" s="55"/>
      <c r="I106" s="85" t="str">
        <f>IF(D106="","",1)</f>
        <v/>
      </c>
    </row>
    <row r="107" spans="1:9" ht="15.75" thickTop="1" x14ac:dyDescent="0.2">
      <c r="A107" s="147"/>
      <c r="B107" s="119" t="str">
        <f>IF(F107="","",SUM(#REF!))</f>
        <v/>
      </c>
      <c r="C107" s="64"/>
      <c r="D107" s="59"/>
      <c r="E107" s="65"/>
      <c r="F107" s="63"/>
      <c r="G107" s="63"/>
      <c r="H107" s="63"/>
      <c r="I107" s="85" t="str">
        <f>IF(D107="","",1)</f>
        <v/>
      </c>
    </row>
    <row r="108" spans="1:9" ht="15.75" x14ac:dyDescent="0.2">
      <c r="A108" s="148" t="s">
        <v>91</v>
      </c>
      <c r="B108" s="90" t="s">
        <v>140</v>
      </c>
      <c r="C108" s="47"/>
      <c r="D108" s="14"/>
      <c r="E108" s="14"/>
      <c r="F108" s="15"/>
      <c r="G108" s="16"/>
      <c r="H108" s="16"/>
      <c r="I108" s="85" t="str">
        <f>IF(D108="","",1)</f>
        <v/>
      </c>
    </row>
    <row r="109" spans="1:9" ht="17.25" customHeight="1" x14ac:dyDescent="0.2">
      <c r="A109" s="148"/>
      <c r="B109" s="178" t="s">
        <v>127</v>
      </c>
      <c r="C109" s="179"/>
      <c r="D109" s="14"/>
      <c r="E109" s="14"/>
      <c r="F109" s="15"/>
      <c r="G109" s="16"/>
      <c r="H109" s="16"/>
      <c r="I109" s="85"/>
    </row>
    <row r="110" spans="1:9" ht="15.75" x14ac:dyDescent="0.2">
      <c r="A110" s="84" t="s">
        <v>93</v>
      </c>
      <c r="B110" s="90"/>
      <c r="C110" s="31" t="s">
        <v>92</v>
      </c>
      <c r="D110" s="14"/>
      <c r="E110" s="14"/>
      <c r="F110" s="15"/>
      <c r="G110" s="16"/>
      <c r="H110" s="16"/>
      <c r="I110" s="85"/>
    </row>
    <row r="111" spans="1:9" ht="15.75" x14ac:dyDescent="0.2">
      <c r="A111" s="84" t="s">
        <v>96</v>
      </c>
      <c r="B111" s="90"/>
      <c r="C111" s="48" t="s">
        <v>95</v>
      </c>
      <c r="D111" s="14"/>
      <c r="E111" s="14"/>
      <c r="F111" s="15"/>
      <c r="G111" s="16"/>
      <c r="H111" s="16"/>
      <c r="I111" s="85"/>
    </row>
    <row r="112" spans="1:9" ht="15.75" x14ac:dyDescent="0.2">
      <c r="A112" s="84" t="s">
        <v>97</v>
      </c>
      <c r="B112" s="90"/>
      <c r="C112" s="135" t="s">
        <v>121</v>
      </c>
      <c r="D112" s="14"/>
      <c r="E112" s="14"/>
      <c r="F112" s="15"/>
      <c r="G112" s="16"/>
      <c r="H112" s="16"/>
      <c r="I112" s="85"/>
    </row>
    <row r="113" spans="1:11" ht="15.75" x14ac:dyDescent="0.2">
      <c r="A113" s="84" t="s">
        <v>98</v>
      </c>
      <c r="B113" s="90"/>
      <c r="C113" s="135" t="s">
        <v>125</v>
      </c>
      <c r="D113" s="14"/>
      <c r="E113" s="14"/>
      <c r="F113" s="15"/>
      <c r="G113" s="16"/>
      <c r="H113" s="16"/>
      <c r="I113" s="85"/>
    </row>
    <row r="114" spans="1:11" ht="15.75" x14ac:dyDescent="0.2">
      <c r="A114" s="84" t="s">
        <v>99</v>
      </c>
      <c r="B114" s="88" t="str">
        <f>IF(D114="","",SUM($I$2:I115))</f>
        <v/>
      </c>
      <c r="C114" s="135" t="s">
        <v>102</v>
      </c>
      <c r="D114" s="14"/>
      <c r="E114" s="14"/>
      <c r="F114" s="15"/>
      <c r="G114" s="16"/>
      <c r="H114" s="16"/>
      <c r="I114" s="85"/>
    </row>
    <row r="115" spans="1:11" ht="15.75" x14ac:dyDescent="0.2">
      <c r="A115" s="84" t="s">
        <v>100</v>
      </c>
      <c r="B115" s="88" t="str">
        <f>IF(D115="","",SUM($I$2:I117))</f>
        <v/>
      </c>
      <c r="C115" s="135" t="s">
        <v>101</v>
      </c>
      <c r="D115" s="14"/>
      <c r="E115" s="14"/>
      <c r="F115" s="15"/>
      <c r="G115" s="16"/>
      <c r="H115" s="16"/>
      <c r="I115" s="85"/>
    </row>
    <row r="116" spans="1:11" ht="15.75" x14ac:dyDescent="0.2">
      <c r="A116" s="84" t="s">
        <v>103</v>
      </c>
      <c r="B116" s="88" t="str">
        <f>IF(D116="","",SUM($I$2:I117))</f>
        <v/>
      </c>
      <c r="C116" s="135" t="s">
        <v>105</v>
      </c>
      <c r="D116" s="14"/>
      <c r="E116" s="14"/>
      <c r="F116" s="15"/>
      <c r="G116" s="16"/>
      <c r="H116" s="16"/>
      <c r="I116" s="85"/>
    </row>
    <row r="117" spans="1:11" ht="15.75" x14ac:dyDescent="0.2">
      <c r="A117" s="84" t="s">
        <v>104</v>
      </c>
      <c r="B117" s="88" t="str">
        <f>IF(D117="","",SUM($I$2:I117))</f>
        <v/>
      </c>
      <c r="C117" s="135" t="s">
        <v>106</v>
      </c>
      <c r="D117" s="14"/>
      <c r="E117" s="14"/>
      <c r="F117" s="15"/>
      <c r="G117" s="16"/>
      <c r="H117" s="16"/>
      <c r="I117" s="85"/>
      <c r="J117" s="138"/>
    </row>
    <row r="118" spans="1:11" x14ac:dyDescent="0.2">
      <c r="A118" s="84"/>
      <c r="B118" s="88">
        <f>IF(D118="","",SUM($I$2:I118))</f>
        <v>48</v>
      </c>
      <c r="C118" s="56" t="s">
        <v>128</v>
      </c>
      <c r="D118" s="7" t="s">
        <v>8</v>
      </c>
      <c r="E118" s="137">
        <v>2</v>
      </c>
      <c r="F118" s="98"/>
      <c r="G118" s="98"/>
      <c r="H118" s="98"/>
      <c r="I118" s="85">
        <f>IF(D118="","",1)</f>
        <v>1</v>
      </c>
    </row>
    <row r="119" spans="1:11" ht="15.75" x14ac:dyDescent="0.2">
      <c r="A119" s="144"/>
      <c r="B119" s="88">
        <f>IF(D119="","",SUM($I$2:I119))</f>
        <v>49</v>
      </c>
      <c r="C119" s="56" t="s">
        <v>129</v>
      </c>
      <c r="D119" s="7" t="s">
        <v>8</v>
      </c>
      <c r="E119" s="137">
        <v>1</v>
      </c>
      <c r="F119" s="98"/>
      <c r="G119" s="98"/>
      <c r="H119" s="98"/>
      <c r="I119" s="85">
        <f>IF(D119="","",1)</f>
        <v>1</v>
      </c>
    </row>
    <row r="120" spans="1:11" ht="15.75" x14ac:dyDescent="0.2">
      <c r="A120" s="144"/>
      <c r="B120" s="88">
        <f>IF(D120="","",SUM($I$2:I120))</f>
        <v>50</v>
      </c>
      <c r="C120" s="56" t="s">
        <v>130</v>
      </c>
      <c r="D120" s="7" t="s">
        <v>8</v>
      </c>
      <c r="E120" s="137">
        <v>1</v>
      </c>
      <c r="F120" s="98"/>
      <c r="G120" s="98"/>
      <c r="H120" s="98"/>
      <c r="I120" s="85">
        <f>IF(D120="","",1)</f>
        <v>1</v>
      </c>
    </row>
    <row r="121" spans="1:11" x14ac:dyDescent="0.2">
      <c r="A121" s="128"/>
      <c r="B121" s="88" t="str">
        <f>IF(D121="","",SUM($I$2:I121))</f>
        <v/>
      </c>
      <c r="C121" s="45"/>
      <c r="D121" s="7"/>
      <c r="E121" s="8"/>
      <c r="F121" s="9"/>
      <c r="G121" s="40"/>
      <c r="H121" s="40"/>
      <c r="I121" s="85" t="str">
        <f>IF(D121="","",1)</f>
        <v/>
      </c>
      <c r="J121" s="86"/>
      <c r="K121" s="86"/>
    </row>
    <row r="122" spans="1:11" ht="15.75" thickBot="1" x14ac:dyDescent="0.25">
      <c r="A122" s="51"/>
      <c r="B122" s="51"/>
      <c r="C122" s="51"/>
      <c r="D122" s="52"/>
      <c r="E122" s="53" t="str">
        <f>"sous total h.t. "&amp;B108</f>
        <v>sous total h.t. OUVRAGES DE SCULPTURE</v>
      </c>
      <c r="F122" s="54"/>
      <c r="G122" s="55"/>
      <c r="H122" s="55"/>
      <c r="I122" s="85" t="str">
        <f>IF(D122="","",1)</f>
        <v/>
      </c>
    </row>
    <row r="123" spans="1:11" ht="15.75" thickTop="1" x14ac:dyDescent="0.25">
      <c r="A123" s="4"/>
      <c r="B123" s="4"/>
      <c r="C123" s="4"/>
      <c r="D123" s="42"/>
      <c r="E123" s="1"/>
      <c r="F123" s="2"/>
      <c r="G123" s="2"/>
      <c r="H123" s="2"/>
    </row>
    <row r="124" spans="1:11" ht="15.75" x14ac:dyDescent="0.25">
      <c r="A124" s="148" t="s">
        <v>107</v>
      </c>
      <c r="B124" s="90" t="s">
        <v>131</v>
      </c>
      <c r="C124" s="123"/>
      <c r="D124" s="14"/>
      <c r="E124" s="14"/>
      <c r="F124" s="21"/>
      <c r="G124" s="16"/>
      <c r="H124" s="16"/>
    </row>
    <row r="125" spans="1:11" s="86" customFormat="1" x14ac:dyDescent="0.2">
      <c r="A125" s="84" t="s">
        <v>126</v>
      </c>
      <c r="B125" s="88"/>
      <c r="C125" s="139" t="s">
        <v>138</v>
      </c>
      <c r="D125" s="96"/>
      <c r="E125" s="136"/>
      <c r="F125" s="136"/>
      <c r="G125" s="136"/>
      <c r="H125" s="136"/>
      <c r="I125" s="122" t="str">
        <f>IF(D125="","",1)</f>
        <v/>
      </c>
    </row>
    <row r="126" spans="1:11" ht="25.5" x14ac:dyDescent="0.2">
      <c r="A126" s="128"/>
      <c r="B126" s="88">
        <f>IF(D126="","",SUM($I$2:I126))</f>
        <v>51</v>
      </c>
      <c r="C126" s="35" t="s">
        <v>137</v>
      </c>
      <c r="D126" s="7" t="s">
        <v>16</v>
      </c>
      <c r="E126" s="19">
        <v>35</v>
      </c>
      <c r="F126" s="10"/>
      <c r="G126" s="10"/>
      <c r="H126" s="10"/>
      <c r="I126" s="85">
        <f>IF(D126="","",1)</f>
        <v>1</v>
      </c>
    </row>
    <row r="127" spans="1:11" x14ac:dyDescent="0.2">
      <c r="A127" s="84" t="s">
        <v>139</v>
      </c>
      <c r="B127" s="88" t="str">
        <f>IF(D127="","",SUM($I$2:I127))</f>
        <v/>
      </c>
      <c r="C127" s="20" t="s">
        <v>132</v>
      </c>
      <c r="D127" s="7"/>
      <c r="E127" s="8"/>
      <c r="F127" s="17"/>
      <c r="G127" s="9"/>
      <c r="H127" s="9"/>
      <c r="I127" s="85" t="str">
        <f>IF(D127="","",1)</f>
        <v/>
      </c>
    </row>
    <row r="128" spans="1:11" x14ac:dyDescent="0.2">
      <c r="A128" s="128"/>
      <c r="B128" s="88">
        <f>IF(D128="","",SUM($I$2:I128))</f>
        <v>52</v>
      </c>
      <c r="C128" s="132" t="s">
        <v>134</v>
      </c>
      <c r="D128" s="7" t="s">
        <v>135</v>
      </c>
      <c r="E128" s="8">
        <v>7</v>
      </c>
      <c r="F128" s="17"/>
      <c r="G128" s="10"/>
      <c r="H128" s="10"/>
      <c r="I128" s="85">
        <f>IF(D128="","",1)</f>
        <v>1</v>
      </c>
    </row>
    <row r="129" spans="1:9" x14ac:dyDescent="0.2">
      <c r="A129" s="128"/>
      <c r="B129" s="88">
        <f>IF(D129="","",SUM($I$2:I129))</f>
        <v>53</v>
      </c>
      <c r="C129" s="132" t="s">
        <v>133</v>
      </c>
      <c r="D129" s="7" t="s">
        <v>135</v>
      </c>
      <c r="E129" s="8">
        <v>7</v>
      </c>
      <c r="F129" s="17"/>
      <c r="G129" s="10"/>
      <c r="H129" s="10"/>
      <c r="I129" s="85">
        <f>IF(D129="","",1)</f>
        <v>1</v>
      </c>
    </row>
    <row r="130" spans="1:9" x14ac:dyDescent="0.2">
      <c r="A130" s="128"/>
      <c r="B130" s="88" t="str">
        <f>IF(D130="","",SUM($I$2:I130))</f>
        <v/>
      </c>
      <c r="C130" s="45"/>
      <c r="D130" s="7"/>
      <c r="E130" s="8"/>
      <c r="F130" s="9"/>
      <c r="G130" s="40"/>
      <c r="H130" s="40"/>
      <c r="I130" s="85" t="str">
        <f>IF(D130="","",1)</f>
        <v/>
      </c>
    </row>
    <row r="131" spans="1:9" ht="15.75" thickBot="1" x14ac:dyDescent="0.25">
      <c r="A131" s="51"/>
      <c r="B131" s="51"/>
      <c r="C131" s="51"/>
      <c r="D131" s="52"/>
      <c r="E131" s="53" t="str">
        <f>"sous total h.t. "&amp;B124</f>
        <v>sous total h.t. TRAVAUX ET OUVRAGES DIVERS</v>
      </c>
      <c r="F131" s="54"/>
      <c r="G131" s="55"/>
      <c r="H131" s="55"/>
      <c r="I131" s="85" t="str">
        <f>IF(D131="","",1)</f>
        <v/>
      </c>
    </row>
    <row r="132" spans="1:9" ht="15.75" thickTop="1" x14ac:dyDescent="0.2">
      <c r="A132" s="96"/>
      <c r="B132" s="88"/>
      <c r="C132" s="49"/>
      <c r="D132" s="5"/>
      <c r="E132" s="43"/>
      <c r="F132" s="6"/>
      <c r="G132" s="11"/>
      <c r="H132" s="11"/>
      <c r="I132" s="85" t="str">
        <f>IF(D132="","",1)</f>
        <v/>
      </c>
    </row>
    <row r="133" spans="1:9" ht="15.75" x14ac:dyDescent="0.2">
      <c r="A133" s="148" t="s">
        <v>108</v>
      </c>
      <c r="B133" s="167" t="s">
        <v>146</v>
      </c>
      <c r="C133" s="168"/>
      <c r="D133" s="22"/>
      <c r="E133" s="39"/>
      <c r="F133" s="18"/>
      <c r="G133" s="18"/>
      <c r="H133" s="18"/>
      <c r="I133" s="85" t="str">
        <f>IF(D133="","",1)</f>
        <v/>
      </c>
    </row>
    <row r="134" spans="1:9" ht="25.5" x14ac:dyDescent="0.2">
      <c r="A134" s="128"/>
      <c r="B134" s="88">
        <f>IF(D134="","",SUM($I$2:I134))</f>
        <v>54</v>
      </c>
      <c r="C134" s="139" t="s">
        <v>136</v>
      </c>
      <c r="D134" s="7" t="s">
        <v>15</v>
      </c>
      <c r="E134" s="8">
        <v>1</v>
      </c>
      <c r="F134" s="17"/>
      <c r="G134" s="9"/>
      <c r="H134" s="9"/>
      <c r="I134" s="85">
        <f>IF(D134="","",1)</f>
        <v>1</v>
      </c>
    </row>
    <row r="135" spans="1:9" x14ac:dyDescent="0.2">
      <c r="A135" s="128"/>
      <c r="B135" s="88"/>
      <c r="C135" s="49"/>
      <c r="D135" s="7"/>
      <c r="E135" s="8"/>
      <c r="F135" s="17"/>
      <c r="G135" s="9"/>
      <c r="H135" s="9"/>
      <c r="I135" s="85" t="str">
        <f>IF(D135="","",1)</f>
        <v/>
      </c>
    </row>
    <row r="136" spans="1:9" ht="15.75" thickBot="1" x14ac:dyDescent="0.25">
      <c r="A136" s="51"/>
      <c r="B136" s="51"/>
      <c r="C136" s="51"/>
      <c r="D136" s="52"/>
      <c r="E136" s="53" t="str">
        <f>"sous total h.t. "&amp;B133</f>
        <v>sous total h.t. DOCUMENTS DE FIN DE CHANTIER</v>
      </c>
      <c r="F136" s="54"/>
      <c r="G136" s="55"/>
      <c r="H136" s="55"/>
      <c r="I136" s="85" t="str">
        <f>IF(D136="","",1)</f>
        <v/>
      </c>
    </row>
    <row r="137" spans="1:9" ht="17.25" thickTop="1" thickBot="1" x14ac:dyDescent="0.3">
      <c r="A137" s="84"/>
      <c r="B137" s="84"/>
      <c r="C137" s="48"/>
      <c r="D137" s="14"/>
      <c r="E137" s="14"/>
      <c r="F137" s="15"/>
      <c r="G137" s="16"/>
      <c r="H137" s="16"/>
    </row>
    <row r="138" spans="1:9" ht="15" customHeight="1" x14ac:dyDescent="0.25">
      <c r="A138" s="162" t="str">
        <f>"TOTAL H.T. "&amp; A12</f>
        <v>TOTAL H.T. Lot n°1 - Échafaudages - Maçonnerie - Sculpture</v>
      </c>
      <c r="B138" s="163"/>
      <c r="C138" s="163"/>
      <c r="D138" s="163"/>
      <c r="E138" s="164"/>
      <c r="F138" s="23"/>
      <c r="G138" s="24"/>
      <c r="H138" s="24"/>
    </row>
    <row r="139" spans="1:9" x14ac:dyDescent="0.25">
      <c r="A139" s="129"/>
      <c r="B139" s="124"/>
      <c r="C139" s="50"/>
      <c r="D139" s="25"/>
      <c r="E139" s="26" t="s">
        <v>12</v>
      </c>
      <c r="F139" s="27"/>
      <c r="G139" s="28"/>
      <c r="H139" s="28"/>
    </row>
    <row r="140" spans="1:9" ht="15.75" customHeight="1" thickBot="1" x14ac:dyDescent="0.3">
      <c r="A140" s="159" t="str">
        <f>"TOTAL T.T.C. "&amp; A12</f>
        <v>TOTAL T.T.C. Lot n°1 - Échafaudages - Maçonnerie - Sculpture</v>
      </c>
      <c r="B140" s="160"/>
      <c r="C140" s="160"/>
      <c r="D140" s="160"/>
      <c r="E140" s="161"/>
      <c r="F140" s="57"/>
      <c r="G140" s="58"/>
      <c r="H140" s="58"/>
    </row>
    <row r="141" spans="1:9" ht="15.75" thickTop="1" x14ac:dyDescent="0.25"/>
  </sheetData>
  <mergeCells count="14">
    <mergeCell ref="B2:C2"/>
    <mergeCell ref="B3:C3"/>
    <mergeCell ref="B7:C7"/>
    <mergeCell ref="A140:E140"/>
    <mergeCell ref="A138:E138"/>
    <mergeCell ref="B41:C41"/>
    <mergeCell ref="B133:C133"/>
    <mergeCell ref="B16:C16"/>
    <mergeCell ref="A12:G12"/>
    <mergeCell ref="C8:E9"/>
    <mergeCell ref="B109:C109"/>
    <mergeCell ref="C5:E5"/>
    <mergeCell ref="C6:E6"/>
    <mergeCell ref="A4:G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58" fitToHeight="0" orientation="portrait" r:id="rId1"/>
  <headerFooter>
    <oddFooter>&amp;C
   &amp;G
SAS au capital de 20 000 € - SIREN 838 658 888 – TVA intercommunautaire – 58, rue Monsieur Le Prince 75006 Paris – Tél. 01 43 22 19 28</oddFooter>
  </headerFooter>
  <rowBreaks count="2" manualBreakCount="2">
    <brk id="64" max="8" man="1"/>
    <brk id="123" max="8" man="1"/>
  </rowBreaks>
  <colBreaks count="1" manualBreakCount="1">
    <brk id="2" min="2" max="147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BPU-Lot 1</vt:lpstr>
      <vt:lpstr>'BPU-Lot 1'!_Toc10021709</vt:lpstr>
      <vt:lpstr>'BPU-Lot 1'!Impression_des_titres</vt:lpstr>
      <vt:lpstr>'BPU-Lot 1'!Print_Area</vt:lpstr>
      <vt:lpstr>'BPU-Lot 1'!Print_Titles</vt:lpstr>
      <vt:lpstr>'BPU-Lot 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 Deveaux</dc:creator>
  <cp:lastModifiedBy>Rachel</cp:lastModifiedBy>
  <cp:lastPrinted>2019-07-04T09:07:26Z</cp:lastPrinted>
  <dcterms:created xsi:type="dcterms:W3CDTF">2017-09-25T10:07:47Z</dcterms:created>
  <dcterms:modified xsi:type="dcterms:W3CDTF">2019-10-09T13:57:27Z</dcterms:modified>
</cp:coreProperties>
</file>